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lmhall\Documents\"/>
    </mc:Choice>
  </mc:AlternateContent>
  <bookViews>
    <workbookView xWindow="0" yWindow="0" windowWidth="20490" windowHeight="5430"/>
  </bookViews>
  <sheets>
    <sheet name="GenFlex GL" sheetId="1" r:id="rId1"/>
    <sheet name="GenFlex CG" sheetId="3" r:id="rId2"/>
    <sheet name="GenFlex HD, HD Comp, NB" sheetId="4" r:id="rId3"/>
    <sheet name="GenFlex Tapered" sheetId="2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8" i="2"/>
  <c r="J19" i="2"/>
  <c r="J20" i="2"/>
  <c r="I35" i="2"/>
  <c r="I36" i="2"/>
  <c r="I46" i="2"/>
  <c r="B21" i="4" l="1"/>
  <c r="D10" i="4"/>
  <c r="D9" i="4"/>
  <c r="I34" i="4" l="1"/>
  <c r="C40" i="4"/>
  <c r="F40" i="4" s="1"/>
  <c r="C39" i="4"/>
  <c r="F39" i="4" s="1"/>
  <c r="C38" i="4"/>
  <c r="I38" i="4" s="1"/>
  <c r="C37" i="4"/>
  <c r="F37" i="4" s="1"/>
  <c r="C36" i="4"/>
  <c r="F36" i="4" s="1"/>
  <c r="C35" i="4"/>
  <c r="F35" i="4" s="1"/>
  <c r="C34" i="4"/>
  <c r="F34" i="4" s="1"/>
  <c r="Z16" i="4"/>
  <c r="Z17" i="4"/>
  <c r="Z18" i="4"/>
  <c r="Z19" i="4"/>
  <c r="Z20" i="4"/>
  <c r="Z21" i="4"/>
  <c r="G34" i="4" s="1"/>
  <c r="D34" i="4" s="1"/>
  <c r="E34" i="4" s="1"/>
  <c r="Z22" i="4"/>
  <c r="Z23" i="4"/>
  <c r="Z24" i="4"/>
  <c r="Z25" i="4"/>
  <c r="Z26" i="4"/>
  <c r="Z32" i="4"/>
  <c r="G35" i="4" s="1"/>
  <c r="D35" i="4" s="1"/>
  <c r="E35" i="4" s="1"/>
  <c r="Z33" i="4"/>
  <c r="Z34" i="4"/>
  <c r="Z35" i="4"/>
  <c r="Z36" i="4"/>
  <c r="Z37" i="4"/>
  <c r="Z38" i="4"/>
  <c r="G36" i="4" s="1"/>
  <c r="H36" i="4" s="1"/>
  <c r="Z39" i="4"/>
  <c r="Z40" i="4"/>
  <c r="Z41" i="4"/>
  <c r="Z42" i="4"/>
  <c r="Z43" i="4"/>
  <c r="Z44" i="4"/>
  <c r="G37" i="4" s="1"/>
  <c r="H37" i="4" s="1"/>
  <c r="Z45" i="4"/>
  <c r="Z46" i="4"/>
  <c r="Z47" i="4"/>
  <c r="Z48" i="4"/>
  <c r="Z49" i="4"/>
  <c r="Z50" i="4"/>
  <c r="G38" i="4" s="1"/>
  <c r="H38" i="4" s="1"/>
  <c r="Z51" i="4"/>
  <c r="Z52" i="4"/>
  <c r="Z53" i="4"/>
  <c r="Z54" i="4"/>
  <c r="Z55" i="4"/>
  <c r="Z56" i="4"/>
  <c r="G39" i="4" s="1"/>
  <c r="D39" i="4" s="1"/>
  <c r="E39" i="4" s="1"/>
  <c r="Z57" i="4"/>
  <c r="Z58" i="4"/>
  <c r="Z59" i="4"/>
  <c r="Z60" i="4"/>
  <c r="Z61" i="4"/>
  <c r="Z62" i="4"/>
  <c r="G40" i="4" s="1"/>
  <c r="H40" i="4" s="1"/>
  <c r="Z10" i="4"/>
  <c r="X16" i="4"/>
  <c r="Y16" i="4"/>
  <c r="X17" i="4"/>
  <c r="Y17" i="4"/>
  <c r="X18" i="4"/>
  <c r="Y18" i="4"/>
  <c r="X19" i="4"/>
  <c r="Y19" i="4"/>
  <c r="X20" i="4"/>
  <c r="Y20" i="4"/>
  <c r="X21" i="4"/>
  <c r="D18" i="4" s="1"/>
  <c r="Y21" i="4"/>
  <c r="X22" i="4"/>
  <c r="Y22" i="4"/>
  <c r="X23" i="4"/>
  <c r="Y23" i="4"/>
  <c r="X24" i="4"/>
  <c r="D19" i="4" s="1"/>
  <c r="G19" i="4" s="1"/>
  <c r="Y24" i="4"/>
  <c r="X25" i="4"/>
  <c r="Y25" i="4"/>
  <c r="X26" i="4"/>
  <c r="Y26" i="4"/>
  <c r="X32" i="4"/>
  <c r="D20" i="4" s="1"/>
  <c r="Y32" i="4"/>
  <c r="X33" i="4"/>
  <c r="Y33" i="4"/>
  <c r="X34" i="4"/>
  <c r="D21" i="4" s="1"/>
  <c r="G21" i="4" s="1"/>
  <c r="H21" i="4" s="1"/>
  <c r="Y34" i="4"/>
  <c r="X35" i="4"/>
  <c r="Y35" i="4"/>
  <c r="X36" i="4"/>
  <c r="Y36" i="4"/>
  <c r="X37" i="4"/>
  <c r="Y37" i="4"/>
  <c r="X38" i="4"/>
  <c r="D22" i="4" s="1"/>
  <c r="E22" i="4" s="1"/>
  <c r="Y38" i="4"/>
  <c r="X39" i="4"/>
  <c r="Y39" i="4"/>
  <c r="X40" i="4"/>
  <c r="Y40" i="4"/>
  <c r="X41" i="4"/>
  <c r="Y41" i="4"/>
  <c r="X42" i="4"/>
  <c r="Y42" i="4"/>
  <c r="X43" i="4"/>
  <c r="Y43" i="4"/>
  <c r="X44" i="4"/>
  <c r="D23" i="4" s="1"/>
  <c r="Y44" i="4"/>
  <c r="X45" i="4"/>
  <c r="Y45" i="4"/>
  <c r="X46" i="4"/>
  <c r="Y46" i="4"/>
  <c r="X47" i="4"/>
  <c r="Y47" i="4"/>
  <c r="X48" i="4"/>
  <c r="Y48" i="4"/>
  <c r="X49" i="4"/>
  <c r="Y49" i="4"/>
  <c r="X50" i="4"/>
  <c r="D24" i="4" s="1"/>
  <c r="E24" i="4" s="1"/>
  <c r="Y50" i="4"/>
  <c r="X51" i="4"/>
  <c r="Y51" i="4"/>
  <c r="X52" i="4"/>
  <c r="Y52" i="4"/>
  <c r="X53" i="4"/>
  <c r="Y53" i="4"/>
  <c r="X54" i="4"/>
  <c r="Y54" i="4"/>
  <c r="X55" i="4"/>
  <c r="Y55" i="4"/>
  <c r="X56" i="4"/>
  <c r="D25" i="4" s="1"/>
  <c r="G25" i="4" s="1"/>
  <c r="H25" i="4" s="1"/>
  <c r="Y56" i="4"/>
  <c r="X57" i="4"/>
  <c r="Y57" i="4"/>
  <c r="X58" i="4"/>
  <c r="Y58" i="4"/>
  <c r="X59" i="4"/>
  <c r="Y59" i="4"/>
  <c r="X60" i="4"/>
  <c r="Y60" i="4"/>
  <c r="X61" i="4"/>
  <c r="Y61" i="4"/>
  <c r="X62" i="4"/>
  <c r="D26" i="4" s="1"/>
  <c r="Y62" i="4"/>
  <c r="Y10" i="4"/>
  <c r="X10" i="4"/>
  <c r="C26" i="4"/>
  <c r="I26" i="4" s="1"/>
  <c r="C25" i="4"/>
  <c r="I25" i="4" s="1"/>
  <c r="C24" i="4"/>
  <c r="F24" i="4" s="1"/>
  <c r="C23" i="4"/>
  <c r="F23" i="4" s="1"/>
  <c r="C22" i="4"/>
  <c r="I22" i="4" s="1"/>
  <c r="C21" i="4"/>
  <c r="F21" i="4" s="1"/>
  <c r="C20" i="4"/>
  <c r="F20" i="4" s="1"/>
  <c r="C19" i="4"/>
  <c r="F19" i="4" s="1"/>
  <c r="C18" i="4"/>
  <c r="I18" i="4" s="1"/>
  <c r="D37" i="4" l="1"/>
  <c r="E37" i="4" s="1"/>
  <c r="I37" i="4"/>
  <c r="F18" i="4"/>
  <c r="E26" i="4"/>
  <c r="G26" i="4"/>
  <c r="H26" i="4" s="1"/>
  <c r="E23" i="4"/>
  <c r="G23" i="4"/>
  <c r="H23" i="4" s="1"/>
  <c r="E18" i="4"/>
  <c r="G18" i="4"/>
  <c r="H18" i="4" s="1"/>
  <c r="H19" i="4"/>
  <c r="I19" i="4"/>
  <c r="I23" i="4"/>
  <c r="E25" i="4"/>
  <c r="E21" i="4"/>
  <c r="E20" i="4"/>
  <c r="D38" i="4"/>
  <c r="E38" i="4" s="1"/>
  <c r="G24" i="4"/>
  <c r="H24" i="4" s="1"/>
  <c r="G20" i="4"/>
  <c r="H20" i="4" s="1"/>
  <c r="H34" i="4"/>
  <c r="I40" i="4"/>
  <c r="I36" i="4"/>
  <c r="I20" i="4"/>
  <c r="I24" i="4"/>
  <c r="F26" i="4"/>
  <c r="F22" i="4"/>
  <c r="F38" i="4"/>
  <c r="H35" i="4"/>
  <c r="H39" i="4"/>
  <c r="I39" i="4"/>
  <c r="I35" i="4"/>
  <c r="I21" i="4"/>
  <c r="F25" i="4"/>
  <c r="E19" i="4"/>
  <c r="D36" i="4"/>
  <c r="E36" i="4" s="1"/>
  <c r="D40" i="4"/>
  <c r="E40" i="4" s="1"/>
  <c r="G22" i="4"/>
  <c r="H22" i="4" s="1"/>
  <c r="W62" i="4"/>
  <c r="U62" i="4"/>
  <c r="V62" i="4" s="1"/>
  <c r="T62" i="4"/>
  <c r="R62" i="4"/>
  <c r="S62" i="4" s="1"/>
  <c r="W61" i="4"/>
  <c r="U61" i="4"/>
  <c r="V61" i="4" s="1"/>
  <c r="T61" i="4"/>
  <c r="R61" i="4"/>
  <c r="S61" i="4" s="1"/>
  <c r="W60" i="4"/>
  <c r="U60" i="4"/>
  <c r="V60" i="4" s="1"/>
  <c r="T60" i="4"/>
  <c r="R60" i="4"/>
  <c r="S60" i="4" s="1"/>
  <c r="W59" i="4"/>
  <c r="U59" i="4"/>
  <c r="V59" i="4" s="1"/>
  <c r="T59" i="4"/>
  <c r="R59" i="4"/>
  <c r="S59" i="4" s="1"/>
  <c r="W58" i="4"/>
  <c r="U58" i="4"/>
  <c r="V58" i="4" s="1"/>
  <c r="T58" i="4"/>
  <c r="R58" i="4"/>
  <c r="S58" i="4" s="1"/>
  <c r="W57" i="4"/>
  <c r="U57" i="4"/>
  <c r="V57" i="4" s="1"/>
  <c r="T57" i="4"/>
  <c r="R57" i="4"/>
  <c r="S57" i="4" s="1"/>
  <c r="W56" i="4"/>
  <c r="U56" i="4"/>
  <c r="V56" i="4" s="1"/>
  <c r="T56" i="4"/>
  <c r="R56" i="4"/>
  <c r="S56" i="4" s="1"/>
  <c r="W55" i="4"/>
  <c r="U55" i="4"/>
  <c r="V55" i="4" s="1"/>
  <c r="T55" i="4"/>
  <c r="R55" i="4"/>
  <c r="S55" i="4" s="1"/>
  <c r="W54" i="4"/>
  <c r="U54" i="4"/>
  <c r="V54" i="4" s="1"/>
  <c r="T54" i="4"/>
  <c r="R54" i="4"/>
  <c r="S54" i="4" s="1"/>
  <c r="W53" i="4"/>
  <c r="U53" i="4"/>
  <c r="V53" i="4" s="1"/>
  <c r="T53" i="4"/>
  <c r="R53" i="4"/>
  <c r="S53" i="4" s="1"/>
  <c r="W52" i="4"/>
  <c r="U52" i="4"/>
  <c r="V52" i="4" s="1"/>
  <c r="T52" i="4"/>
  <c r="R52" i="4"/>
  <c r="S52" i="4" s="1"/>
  <c r="W51" i="4"/>
  <c r="U51" i="4"/>
  <c r="V51" i="4" s="1"/>
  <c r="T51" i="4"/>
  <c r="R51" i="4"/>
  <c r="S51" i="4" s="1"/>
  <c r="W50" i="4"/>
  <c r="U50" i="4"/>
  <c r="V50" i="4" s="1"/>
  <c r="T50" i="4"/>
  <c r="R50" i="4"/>
  <c r="S50" i="4" s="1"/>
  <c r="W49" i="4"/>
  <c r="U49" i="4"/>
  <c r="V49" i="4" s="1"/>
  <c r="T49" i="4"/>
  <c r="R49" i="4"/>
  <c r="S49" i="4" s="1"/>
  <c r="W48" i="4"/>
  <c r="U48" i="4"/>
  <c r="V48" i="4" s="1"/>
  <c r="T48" i="4"/>
  <c r="R48" i="4"/>
  <c r="S48" i="4" s="1"/>
  <c r="W47" i="4"/>
  <c r="U47" i="4"/>
  <c r="V47" i="4" s="1"/>
  <c r="T47" i="4"/>
  <c r="R47" i="4"/>
  <c r="S47" i="4" s="1"/>
  <c r="W46" i="4"/>
  <c r="U46" i="4"/>
  <c r="V46" i="4" s="1"/>
  <c r="T46" i="4"/>
  <c r="S46" i="4"/>
  <c r="R46" i="4"/>
  <c r="W45" i="4"/>
  <c r="U45" i="4"/>
  <c r="V45" i="4" s="1"/>
  <c r="T45" i="4"/>
  <c r="R45" i="4"/>
  <c r="S45" i="4" s="1"/>
  <c r="W44" i="4"/>
  <c r="U44" i="4"/>
  <c r="V44" i="4" s="1"/>
  <c r="T44" i="4"/>
  <c r="R44" i="4"/>
  <c r="S44" i="4" s="1"/>
  <c r="W43" i="4"/>
  <c r="U43" i="4"/>
  <c r="V43" i="4" s="1"/>
  <c r="T43" i="4"/>
  <c r="R43" i="4"/>
  <c r="S43" i="4" s="1"/>
  <c r="W42" i="4"/>
  <c r="U42" i="4"/>
  <c r="V42" i="4" s="1"/>
  <c r="T42" i="4"/>
  <c r="R42" i="4"/>
  <c r="S42" i="4" s="1"/>
  <c r="W41" i="4"/>
  <c r="U41" i="4"/>
  <c r="V41" i="4" s="1"/>
  <c r="T41" i="4"/>
  <c r="R41" i="4"/>
  <c r="S41" i="4" s="1"/>
  <c r="W40" i="4"/>
  <c r="U40" i="4"/>
  <c r="V40" i="4" s="1"/>
  <c r="T40" i="4"/>
  <c r="R40" i="4"/>
  <c r="S40" i="4" s="1"/>
  <c r="W39" i="4"/>
  <c r="U39" i="4"/>
  <c r="V39" i="4" s="1"/>
  <c r="T39" i="4"/>
  <c r="R39" i="4"/>
  <c r="S39" i="4" s="1"/>
  <c r="W38" i="4"/>
  <c r="U38" i="4"/>
  <c r="V38" i="4" s="1"/>
  <c r="T38" i="4"/>
  <c r="R38" i="4"/>
  <c r="S38" i="4" s="1"/>
  <c r="W37" i="4"/>
  <c r="U37" i="4"/>
  <c r="V37" i="4" s="1"/>
  <c r="T37" i="4"/>
  <c r="R37" i="4"/>
  <c r="S37" i="4" s="1"/>
  <c r="W36" i="4"/>
  <c r="U36" i="4"/>
  <c r="V36" i="4" s="1"/>
  <c r="T36" i="4"/>
  <c r="R36" i="4"/>
  <c r="S36" i="4" s="1"/>
  <c r="W35" i="4"/>
  <c r="U35" i="4"/>
  <c r="V35" i="4" s="1"/>
  <c r="T35" i="4"/>
  <c r="R35" i="4"/>
  <c r="S35" i="4" s="1"/>
  <c r="W34" i="4"/>
  <c r="U34" i="4"/>
  <c r="V34" i="4" s="1"/>
  <c r="T34" i="4"/>
  <c r="R34" i="4"/>
  <c r="S34" i="4" s="1"/>
  <c r="W33" i="4"/>
  <c r="U33" i="4"/>
  <c r="V33" i="4" s="1"/>
  <c r="T33" i="4"/>
  <c r="R33" i="4"/>
  <c r="S33" i="4" s="1"/>
  <c r="W32" i="4"/>
  <c r="U32" i="4"/>
  <c r="V32" i="4" s="1"/>
  <c r="T32" i="4"/>
  <c r="R32" i="4"/>
  <c r="S32" i="4" s="1"/>
  <c r="W26" i="4"/>
  <c r="U26" i="4"/>
  <c r="V26" i="4" s="1"/>
  <c r="T26" i="4"/>
  <c r="R26" i="4"/>
  <c r="S26" i="4" s="1"/>
  <c r="W25" i="4"/>
  <c r="U25" i="4"/>
  <c r="V25" i="4" s="1"/>
  <c r="T25" i="4"/>
  <c r="R25" i="4"/>
  <c r="S25" i="4" s="1"/>
  <c r="W24" i="4"/>
  <c r="U24" i="4"/>
  <c r="V24" i="4" s="1"/>
  <c r="T24" i="4"/>
  <c r="R24" i="4"/>
  <c r="S24" i="4" s="1"/>
  <c r="W23" i="4"/>
  <c r="U23" i="4"/>
  <c r="V23" i="4" s="1"/>
  <c r="T23" i="4"/>
  <c r="R23" i="4"/>
  <c r="S23" i="4" s="1"/>
  <c r="W22" i="4"/>
  <c r="U22" i="4"/>
  <c r="V22" i="4" s="1"/>
  <c r="T22" i="4"/>
  <c r="R22" i="4"/>
  <c r="S22" i="4" s="1"/>
  <c r="W21" i="4"/>
  <c r="U21" i="4"/>
  <c r="V21" i="4" s="1"/>
  <c r="T21" i="4"/>
  <c r="R21" i="4"/>
  <c r="S21" i="4" s="1"/>
  <c r="W20" i="4"/>
  <c r="U20" i="4"/>
  <c r="V20" i="4" s="1"/>
  <c r="T20" i="4"/>
  <c r="R20" i="4"/>
  <c r="S20" i="4" s="1"/>
  <c r="W19" i="4"/>
  <c r="U19" i="4"/>
  <c r="V19" i="4" s="1"/>
  <c r="T19" i="4"/>
  <c r="R19" i="4"/>
  <c r="S19" i="4" s="1"/>
  <c r="W18" i="4"/>
  <c r="U18" i="4"/>
  <c r="V18" i="4" s="1"/>
  <c r="T18" i="4"/>
  <c r="R18" i="4"/>
  <c r="S18" i="4" s="1"/>
  <c r="W17" i="4"/>
  <c r="U17" i="4"/>
  <c r="V17" i="4" s="1"/>
  <c r="T17" i="4"/>
  <c r="R17" i="4"/>
  <c r="S17" i="4" s="1"/>
  <c r="W16" i="4"/>
  <c r="U16" i="4"/>
  <c r="V16" i="4" s="1"/>
  <c r="T16" i="4"/>
  <c r="R16" i="4"/>
  <c r="S16" i="4" s="1"/>
  <c r="W10" i="4"/>
  <c r="U10" i="4"/>
  <c r="V10" i="4" s="1"/>
  <c r="T10" i="4"/>
  <c r="R10" i="4"/>
  <c r="S10" i="4" s="1"/>
  <c r="W9" i="4"/>
  <c r="U9" i="4"/>
  <c r="V9" i="4" s="1"/>
  <c r="T9" i="4"/>
  <c r="R9" i="4"/>
  <c r="S9" i="4" s="1"/>
  <c r="K10" i="4" l="1"/>
  <c r="J10" i="4"/>
  <c r="I10" i="4"/>
  <c r="H10" i="4"/>
  <c r="F10" i="4"/>
  <c r="E10" i="4"/>
  <c r="K9" i="4"/>
  <c r="J9" i="4"/>
  <c r="I9" i="4"/>
  <c r="H9" i="4"/>
  <c r="F9" i="4"/>
  <c r="E9" i="4"/>
  <c r="K8" i="4"/>
  <c r="J8" i="4"/>
  <c r="K7" i="4"/>
  <c r="J7" i="4"/>
  <c r="G46" i="2"/>
  <c r="G45" i="2"/>
  <c r="G42" i="2"/>
  <c r="G36" i="2"/>
  <c r="G35" i="2"/>
  <c r="G32" i="2"/>
  <c r="G28" i="2"/>
  <c r="G26" i="2"/>
  <c r="G24" i="2"/>
  <c r="G16" i="2"/>
  <c r="G15" i="2"/>
  <c r="G14" i="2"/>
  <c r="G13" i="2"/>
  <c r="G10" i="2"/>
  <c r="G44" i="2"/>
  <c r="G43" i="2"/>
  <c r="G41" i="2"/>
  <c r="G40" i="2"/>
  <c r="G39" i="2"/>
  <c r="G38" i="2"/>
  <c r="G37" i="2"/>
  <c r="G34" i="2"/>
  <c r="G33" i="2"/>
  <c r="G31" i="2"/>
  <c r="G30" i="2"/>
  <c r="G29" i="2"/>
  <c r="G27" i="2"/>
  <c r="G25" i="2"/>
  <c r="G23" i="2"/>
  <c r="G22" i="2"/>
  <c r="G21" i="2"/>
  <c r="G20" i="2"/>
  <c r="G19" i="2"/>
  <c r="G18" i="2"/>
  <c r="G17" i="2"/>
  <c r="G12" i="2"/>
  <c r="E10" i="2"/>
  <c r="E11" i="2"/>
  <c r="F11" i="2" s="1"/>
  <c r="E12" i="2"/>
  <c r="F12" i="2" s="1"/>
  <c r="E13" i="2"/>
  <c r="F13" i="2" s="1"/>
  <c r="E14" i="2"/>
  <c r="E15" i="2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E33" i="2"/>
  <c r="F33" i="2" s="1"/>
  <c r="E34" i="2"/>
  <c r="F34" i="2" s="1"/>
  <c r="E35" i="2"/>
  <c r="E36" i="2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E46" i="2"/>
  <c r="E9" i="2"/>
  <c r="F9" i="2" s="1"/>
  <c r="F35" i="2" l="1"/>
  <c r="F46" i="2"/>
  <c r="F45" i="2"/>
  <c r="F36" i="2"/>
  <c r="F32" i="2"/>
  <c r="F15" i="2"/>
  <c r="F14" i="2"/>
  <c r="G11" i="2"/>
  <c r="F10" i="2"/>
  <c r="G9" i="2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0" i="1"/>
  <c r="G49" i="1" l="1"/>
  <c r="G10" i="3" l="1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G17" i="3"/>
  <c r="H17" i="3" s="1"/>
  <c r="G18" i="3"/>
  <c r="H18" i="3" s="1"/>
  <c r="G19" i="3"/>
  <c r="H19" i="3" s="1"/>
  <c r="G20" i="3"/>
  <c r="G21" i="3"/>
  <c r="H21" i="3" s="1"/>
  <c r="G22" i="3"/>
  <c r="G23" i="3"/>
  <c r="H23" i="3" s="1"/>
  <c r="G24" i="3"/>
  <c r="G25" i="3"/>
  <c r="H25" i="3" s="1"/>
  <c r="G26" i="3"/>
  <c r="H26" i="3" s="1"/>
  <c r="G27" i="3"/>
  <c r="H27" i="3" s="1"/>
  <c r="G28" i="3"/>
  <c r="G29" i="3"/>
  <c r="H29" i="3" s="1"/>
  <c r="G30" i="3"/>
  <c r="G31" i="3"/>
  <c r="H31" i="3" s="1"/>
  <c r="G32" i="3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G49" i="3"/>
  <c r="H49" i="3" s="1"/>
  <c r="G50" i="3"/>
  <c r="G51" i="3"/>
  <c r="H51" i="3" s="1"/>
  <c r="G52" i="3"/>
  <c r="H52" i="3" s="1"/>
  <c r="G9" i="3"/>
  <c r="H9" i="3" s="1"/>
  <c r="D10" i="3"/>
  <c r="E10" i="3" s="1"/>
  <c r="D11" i="3"/>
  <c r="D12" i="3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D45" i="3"/>
  <c r="E45" i="3" s="1"/>
  <c r="D46" i="3"/>
  <c r="E46" i="3" s="1"/>
  <c r="D47" i="3"/>
  <c r="D48" i="3"/>
  <c r="E48" i="3" s="1"/>
  <c r="D49" i="3"/>
  <c r="E49" i="3" s="1"/>
  <c r="D50" i="3"/>
  <c r="E50" i="3" s="1"/>
  <c r="D51" i="3"/>
  <c r="E51" i="3" s="1"/>
  <c r="D52" i="3"/>
  <c r="D9" i="3"/>
  <c r="E9" i="3" s="1"/>
  <c r="I52" i="3"/>
  <c r="F52" i="3"/>
  <c r="E52" i="3"/>
  <c r="I51" i="3"/>
  <c r="F51" i="3"/>
  <c r="I50" i="3"/>
  <c r="H50" i="3"/>
  <c r="F50" i="3"/>
  <c r="I49" i="3"/>
  <c r="F49" i="3"/>
  <c r="I48" i="3"/>
  <c r="H48" i="3"/>
  <c r="F48" i="3"/>
  <c r="I47" i="3"/>
  <c r="F47" i="3"/>
  <c r="E47" i="3"/>
  <c r="I46" i="3"/>
  <c r="F46" i="3"/>
  <c r="I45" i="3"/>
  <c r="F45" i="3"/>
  <c r="I44" i="3"/>
  <c r="F44" i="3"/>
  <c r="E44" i="3"/>
  <c r="I43" i="3"/>
  <c r="F43" i="3"/>
  <c r="I42" i="3"/>
  <c r="F42" i="3"/>
  <c r="I41" i="3"/>
  <c r="F41" i="3"/>
  <c r="I40" i="3"/>
  <c r="H40" i="3"/>
  <c r="F40" i="3"/>
  <c r="I39" i="3"/>
  <c r="F39" i="3"/>
  <c r="I38" i="3"/>
  <c r="F38" i="3"/>
  <c r="I37" i="3"/>
  <c r="F37" i="3"/>
  <c r="I36" i="3"/>
  <c r="F36" i="3"/>
  <c r="E36" i="3"/>
  <c r="I35" i="3"/>
  <c r="F35" i="3"/>
  <c r="I34" i="3"/>
  <c r="F34" i="3"/>
  <c r="I33" i="3"/>
  <c r="F33" i="3"/>
  <c r="I32" i="3"/>
  <c r="H32" i="3"/>
  <c r="F32" i="3"/>
  <c r="I31" i="3"/>
  <c r="F31" i="3"/>
  <c r="I30" i="3"/>
  <c r="H30" i="3"/>
  <c r="F30" i="3"/>
  <c r="I29" i="3"/>
  <c r="F29" i="3"/>
  <c r="I28" i="3"/>
  <c r="H28" i="3"/>
  <c r="F28" i="3"/>
  <c r="E28" i="3"/>
  <c r="I27" i="3"/>
  <c r="F27" i="3"/>
  <c r="I26" i="3"/>
  <c r="F26" i="3"/>
  <c r="I25" i="3"/>
  <c r="F25" i="3"/>
  <c r="I24" i="3"/>
  <c r="H24" i="3"/>
  <c r="F24" i="3"/>
  <c r="I23" i="3"/>
  <c r="F23" i="3"/>
  <c r="I22" i="3"/>
  <c r="H22" i="3"/>
  <c r="F22" i="3"/>
  <c r="I21" i="3"/>
  <c r="F21" i="3"/>
  <c r="I20" i="3"/>
  <c r="H20" i="3"/>
  <c r="F20" i="3"/>
  <c r="E20" i="3"/>
  <c r="I19" i="3"/>
  <c r="F19" i="3"/>
  <c r="I18" i="3"/>
  <c r="F18" i="3"/>
  <c r="I17" i="3"/>
  <c r="F17" i="3"/>
  <c r="I16" i="3"/>
  <c r="H16" i="3"/>
  <c r="F16" i="3"/>
  <c r="I15" i="3"/>
  <c r="F15" i="3"/>
  <c r="I14" i="3"/>
  <c r="F14" i="3"/>
  <c r="I13" i="3"/>
  <c r="F13" i="3"/>
  <c r="I12" i="3"/>
  <c r="F12" i="3"/>
  <c r="E12" i="3"/>
  <c r="I11" i="3"/>
  <c r="F11" i="3"/>
  <c r="E11" i="3"/>
  <c r="I10" i="3"/>
  <c r="F10" i="3"/>
  <c r="I9" i="3"/>
  <c r="F9" i="3"/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9" i="1"/>
  <c r="F45" i="1"/>
  <c r="F46" i="1"/>
  <c r="F47" i="1"/>
  <c r="F48" i="1"/>
  <c r="F49" i="1"/>
  <c r="F50" i="1"/>
  <c r="F51" i="1"/>
  <c r="F5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9" i="1"/>
</calcChain>
</file>

<file path=xl/sharedStrings.xml><?xml version="1.0" encoding="utf-8"?>
<sst xmlns="http://schemas.openxmlformats.org/spreadsheetml/2006/main" count="223" uniqueCount="113">
  <si>
    <t>LTTR</t>
  </si>
  <si>
    <t>Thickness (in)</t>
  </si>
  <si>
    <t>Lb's/4x4 Sheet</t>
  </si>
  <si>
    <t>Lb's/4x8 Sheet</t>
  </si>
  <si>
    <t>Sheets/Bundle</t>
  </si>
  <si>
    <t>Lb's/4x4 Bundle</t>
  </si>
  <si>
    <t>SqFt/4x4 Bundle</t>
  </si>
  <si>
    <t>Lb's/4x8 Bundle</t>
  </si>
  <si>
    <t>SqFt/4x8 Bundle</t>
  </si>
  <si>
    <t>Class</t>
  </si>
  <si>
    <t>Class 1 (80 PSI)</t>
  </si>
  <si>
    <t>Class 2 (120PSI)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</si>
  <si>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20 PSI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</si>
  <si>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25 PSI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</si>
  <si>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GL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</si>
  <si>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</t>
    </r>
  </si>
  <si>
    <t>lb's</t>
  </si>
  <si>
    <t>Panel</t>
  </si>
  <si>
    <t>Dimension</t>
  </si>
  <si>
    <t>1/16"</t>
  </si>
  <si>
    <t>1A</t>
  </si>
  <si>
    <t>1B</t>
  </si>
  <si>
    <t>0.5" - 0.75"</t>
  </si>
  <si>
    <t>0.75" - 1.0"</t>
  </si>
  <si>
    <t>1.0" - 1.25"</t>
  </si>
  <si>
    <t>1.25" - 1.5"</t>
  </si>
  <si>
    <t>1.5" - 1.75"</t>
  </si>
  <si>
    <t>1.75" - 2.0"</t>
  </si>
  <si>
    <t>2.0" - 2.25"</t>
  </si>
  <si>
    <t>2.25" - 2.5"</t>
  </si>
  <si>
    <t>3/16"</t>
  </si>
  <si>
    <t>JJ</t>
  </si>
  <si>
    <t>KK</t>
  </si>
  <si>
    <t>LL</t>
  </si>
  <si>
    <t>MM</t>
  </si>
  <si>
    <t>1/8"</t>
  </si>
  <si>
    <t>AA</t>
  </si>
  <si>
    <t>B</t>
  </si>
  <si>
    <t>C</t>
  </si>
  <si>
    <t>D</t>
  </si>
  <si>
    <t>E</t>
  </si>
  <si>
    <t>F</t>
  </si>
  <si>
    <t>A</t>
  </si>
  <si>
    <t>FF</t>
  </si>
  <si>
    <t>0.5" - 1.0"</t>
  </si>
  <si>
    <t>1.0" - 1.5"</t>
  </si>
  <si>
    <t>1.5" - 2.0"</t>
  </si>
  <si>
    <t>2.0" - 2.5"</t>
  </si>
  <si>
    <t>2.5" - 3.0"</t>
  </si>
  <si>
    <t>3.0" - 3.5"</t>
  </si>
  <si>
    <t>3.5" - 4.0"</t>
  </si>
  <si>
    <t>4.0" - 4.5"</t>
  </si>
  <si>
    <t>0.5" - 1.25"</t>
  </si>
  <si>
    <t>1.25" - 2.0"</t>
  </si>
  <si>
    <t>2.0" - 2.75"</t>
  </si>
  <si>
    <t>2.75" - 3.5"</t>
  </si>
  <si>
    <t>1.0" - 1.75"</t>
  </si>
  <si>
    <t>1.75" - 2.5"</t>
  </si>
  <si>
    <t>2.5" - 3.25"</t>
  </si>
  <si>
    <t>3.25" - 4.0"</t>
  </si>
  <si>
    <t>J</t>
  </si>
  <si>
    <t>K</t>
  </si>
  <si>
    <t>L</t>
  </si>
  <si>
    <t>M</t>
  </si>
  <si>
    <t>1/4"</t>
  </si>
  <si>
    <t>X</t>
  </si>
  <si>
    <t>Y</t>
  </si>
  <si>
    <t>Z</t>
  </si>
  <si>
    <t>ZZ</t>
  </si>
  <si>
    <t>G</t>
  </si>
  <si>
    <t>H</t>
  </si>
  <si>
    <t>I</t>
  </si>
  <si>
    <t>0.5" - 1.5"</t>
  </si>
  <si>
    <t>1.5" - 2.5"</t>
  </si>
  <si>
    <t>2.5" - 3.5"</t>
  </si>
  <si>
    <t>3.5" - 4.5"</t>
  </si>
  <si>
    <t>1.0" - 2.0"</t>
  </si>
  <si>
    <t>2.0" - 3.0"</t>
  </si>
  <si>
    <t>3.0" - 4.0"</t>
  </si>
  <si>
    <t>3/8"</t>
  </si>
  <si>
    <t>1/2"</t>
  </si>
  <si>
    <t>Q</t>
  </si>
  <si>
    <t>QQ</t>
  </si>
  <si>
    <t>XX</t>
  </si>
  <si>
    <t>0.5" - 2.5"</t>
  </si>
  <si>
    <t>2.5" - 4.5"</t>
  </si>
  <si>
    <t>1.0" - 3.0"</t>
  </si>
  <si>
    <t>SS</t>
  </si>
  <si>
    <t>TT</t>
  </si>
  <si>
    <t>SS1</t>
  </si>
  <si>
    <t>TT1</t>
  </si>
  <si>
    <t>0.5" - 2.0"</t>
  </si>
  <si>
    <t>2.0" - 3.5"</t>
  </si>
  <si>
    <t>1.0" - 2.5"</t>
  </si>
  <si>
    <t>2.5" - 4.0"</t>
  </si>
  <si>
    <t>Slope</t>
  </si>
  <si>
    <t>Lb's/Sheet</t>
  </si>
  <si>
    <t>Lb's/Bundle</t>
  </si>
  <si>
    <t>SqFt/Bundle</t>
  </si>
  <si>
    <t>AVG</t>
  </si>
  <si>
    <t>HD Comp</t>
  </si>
  <si>
    <t>4x4</t>
  </si>
  <si>
    <t>4x8</t>
  </si>
  <si>
    <t>OSB</t>
  </si>
  <si>
    <t>ISOGARD GL Insulation</t>
  </si>
  <si>
    <t>Sheets/Bndl</t>
  </si>
  <si>
    <t>GENFLEX GL ISO</t>
  </si>
  <si>
    <t>GenFlex GL ISO - Tapered</t>
  </si>
  <si>
    <t>GenFlex GL ISO</t>
  </si>
  <si>
    <t>GenFlex CG ISO</t>
  </si>
  <si>
    <t>GenFlex HD ISO</t>
  </si>
  <si>
    <t>GenFlex HD Comp</t>
  </si>
  <si>
    <t>GenFlex NB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</si>
</sst>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BB34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2" xfId="0" applyBorder="1"/>
    <xf numFmtId="16" fontId="0" fillId="0" borderId="0" xfId="0" quotePrefix="1" applyNumberFormat="1" applyAlignment="1">
      <alignment horizontal="center"/>
    </xf>
    <xf numFmtId="16" fontId="0" fillId="0" borderId="3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4" borderId="0" xfId="0" applyFont="1" applyFill="1" applyAlignment="1">
      <alignment horizontal="left"/>
    </xf>
    <xf numFmtId="164" fontId="0" fillId="4" borderId="0" xfId="0" applyNumberFormat="1" applyFill="1" applyBorder="1" applyAlignment="1">
      <alignment horizontal="center"/>
    </xf>
    <xf numFmtId="0" fontId="0" fillId="4" borderId="0" xfId="0" applyFill="1"/>
    <xf numFmtId="1" fontId="0" fillId="0" borderId="1" xfId="0" applyNumberFormat="1" applyBorder="1"/>
    <xf numFmtId="0" fontId="0" fillId="3" borderId="0" xfId="0" applyFill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/>
    <xf numFmtId="0" fontId="0" fillId="4" borderId="0" xfId="0" applyFill="1" applyBorder="1"/>
    <xf numFmtId="165" fontId="0" fillId="4" borderId="0" xfId="1" applyNumberFormat="1" applyFont="1" applyFill="1" applyBorder="1" applyAlignment="1">
      <alignment horizontal="center"/>
    </xf>
    <xf numFmtId="1" fontId="0" fillId="0" borderId="0" xfId="0" applyNumberFormat="1" applyBorder="1"/>
    <xf numFmtId="2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/>
    <xf numFmtId="0" fontId="0" fillId="4" borderId="2" xfId="0" applyFill="1" applyBorder="1"/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BB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750094</xdr:colOff>
      <xdr:row>0</xdr:row>
      <xdr:rowOff>0</xdr:rowOff>
    </xdr:from>
    <xdr:to>
      <xdr:col>8</xdr:col>
      <xdr:colOff>844074</xdr:colOff>
      <xdr:row>2</xdr:row>
      <xdr:rowOff>161290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E7D109-ED36-4A8E-8651-7A9F7710F63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15000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789215</xdr:colOff>
      <xdr:row>0</xdr:row>
      <xdr:rowOff>0</xdr:rowOff>
    </xdr:from>
    <xdr:to>
      <xdr:col>8</xdr:col>
      <xdr:colOff>855981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83ECC-58FA-45D9-9A42-12994066E8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551715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0</xdr:rowOff>
    </xdr:from>
    <xdr:to>
      <xdr:col>8</xdr:col>
      <xdr:colOff>855980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D7A095-44D3-494B-8BAE-D10A688467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62625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7</xdr:col>
      <xdr:colOff>265430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4E73D-474A-4F84-B5BA-E0C5B688B4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95750" y="0"/>
          <a:ext cx="1818005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2"/>
  <sheetViews>
    <sheetView tabSelected="1" view="pageLayout" zoomScale="80" zoomScaleNormal="70" zoomScalePageLayoutView="80" workbookViewId="0">
      <selection activeCell="B24" sqref="B24"/>
    </sheetView>
  </sheetViews>
  <sheetFormatPr defaultRowHeight="15" x14ac:dyDescent="0.25"/>
  <cols>
    <col min="1" max="1" width="14.42578125" style="1" customWidth="1"/>
    <col min="2" max="2" width="9.5703125" customWidth="1"/>
    <col min="3" max="3" width="9" customWidth="1"/>
    <col min="4" max="4" width="12.28515625" customWidth="1"/>
    <col min="5" max="5" width="12.140625" customWidth="1"/>
    <col min="6" max="6" width="11.85546875" customWidth="1"/>
    <col min="7" max="7" width="12.140625" customWidth="1"/>
    <col min="8" max="8" width="11.85546875" customWidth="1"/>
    <col min="9" max="9" width="12" customWidth="1"/>
    <col min="10" max="12" width="15" hidden="1" customWidth="1"/>
    <col min="13" max="14" width="0" hidden="1" customWidth="1"/>
  </cols>
  <sheetData>
    <row r="4" spans="1:14" x14ac:dyDescent="0.25">
      <c r="A4" s="54" t="s">
        <v>108</v>
      </c>
      <c r="B4" s="55"/>
      <c r="C4" s="55"/>
      <c r="D4" s="55"/>
      <c r="E4" s="55"/>
      <c r="F4" s="55"/>
      <c r="G4" s="55"/>
      <c r="H4" s="55"/>
      <c r="I4" s="55"/>
    </row>
    <row r="5" spans="1:14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4" ht="18.75" x14ac:dyDescent="0.3">
      <c r="A7" s="56" t="s">
        <v>106</v>
      </c>
      <c r="B7" s="56"/>
      <c r="C7" s="56"/>
      <c r="D7" s="56"/>
      <c r="E7" s="56"/>
      <c r="F7" s="56"/>
      <c r="G7" s="56"/>
      <c r="H7" s="56"/>
      <c r="I7" s="56"/>
      <c r="J7" t="s">
        <v>101</v>
      </c>
      <c r="K7" t="s">
        <v>102</v>
      </c>
      <c r="L7" t="s">
        <v>103</v>
      </c>
      <c r="N7" s="2" t="s">
        <v>16</v>
      </c>
    </row>
    <row r="8" spans="1:14" ht="30" x14ac:dyDescent="0.25">
      <c r="A8" s="32" t="s">
        <v>1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J8" s="2" t="s">
        <v>100</v>
      </c>
      <c r="K8" s="2"/>
      <c r="L8" s="2"/>
      <c r="M8" s="2" t="s">
        <v>12</v>
      </c>
      <c r="N8" s="10">
        <v>1.7</v>
      </c>
    </row>
    <row r="9" spans="1:14" ht="17.25" x14ac:dyDescent="0.25">
      <c r="A9" s="3">
        <v>0.5</v>
      </c>
      <c r="B9" s="4">
        <v>2.9</v>
      </c>
      <c r="C9" s="5">
        <v>96</v>
      </c>
      <c r="D9" s="4">
        <f t="shared" ref="D9:D52" si="0">((A9/12*N$8)+(N$10*2))*16</f>
        <v>2.7973333333333334</v>
      </c>
      <c r="E9" s="4">
        <f>D9*C9</f>
        <v>268.54399999999998</v>
      </c>
      <c r="F9" s="8">
        <f>C9*16</f>
        <v>1536</v>
      </c>
      <c r="G9" s="4">
        <f t="shared" ref="G9:G52" si="1">((A9/12*N$8)+(N$10*2))*32</f>
        <v>5.5946666666666669</v>
      </c>
      <c r="H9" s="14">
        <f>G9*C9</f>
        <v>537.08799999999997</v>
      </c>
      <c r="I9" s="15">
        <f>C9*32</f>
        <v>3072</v>
      </c>
      <c r="J9" s="4"/>
      <c r="K9" s="4"/>
      <c r="L9" s="16"/>
      <c r="M9" s="2" t="s">
        <v>13</v>
      </c>
      <c r="N9" s="10">
        <v>1.9</v>
      </c>
    </row>
    <row r="10" spans="1:14" ht="17.25" x14ac:dyDescent="0.25">
      <c r="A10" s="3">
        <v>1</v>
      </c>
      <c r="B10" s="4">
        <v>5.7</v>
      </c>
      <c r="C10" s="5">
        <v>48</v>
      </c>
      <c r="D10" s="4">
        <f t="shared" si="0"/>
        <v>3.9306666666666663</v>
      </c>
      <c r="E10" s="4">
        <f t="shared" ref="E10:E52" si="2">D10*C10</f>
        <v>188.67199999999997</v>
      </c>
      <c r="F10" s="8">
        <f t="shared" ref="F10:F44" si="3">C10*16</f>
        <v>768</v>
      </c>
      <c r="G10" s="4">
        <f t="shared" si="1"/>
        <v>7.8613333333333326</v>
      </c>
      <c r="H10" s="14">
        <f t="shared" ref="H10:H52" si="4">G10*C10</f>
        <v>377.34399999999994</v>
      </c>
      <c r="I10" s="15">
        <f t="shared" ref="I10:I52" si="5">C10*32</f>
        <v>1536</v>
      </c>
      <c r="J10" s="4">
        <f>(((A10-0.5)/12*N$9)+(N$10))*16+(11.5/2)</f>
        <v>7.8486666666666665</v>
      </c>
      <c r="K10" s="4">
        <f>(((A10-0.5)/12*N$9)+(N$10))*32+11.5</f>
        <v>15.697333333333333</v>
      </c>
      <c r="L10" s="4">
        <f>(((A10-(7/16))/12*N$8)+(N$10))*32+N$12</f>
        <v>50.213999999999999</v>
      </c>
      <c r="M10" s="2" t="s">
        <v>14</v>
      </c>
      <c r="N10" s="10">
        <v>5.1999999999999998E-2</v>
      </c>
    </row>
    <row r="11" spans="1:14" ht="17.25" x14ac:dyDescent="0.25">
      <c r="A11" s="3">
        <v>1.1000000000000001</v>
      </c>
      <c r="B11" s="4">
        <v>6.3</v>
      </c>
      <c r="C11" s="5">
        <v>43</v>
      </c>
      <c r="D11" s="4">
        <f t="shared" si="0"/>
        <v>4.1573333333333338</v>
      </c>
      <c r="E11" s="4">
        <f t="shared" si="2"/>
        <v>178.76533333333336</v>
      </c>
      <c r="F11" s="8">
        <f t="shared" si="3"/>
        <v>688</v>
      </c>
      <c r="G11" s="4">
        <f t="shared" si="1"/>
        <v>8.3146666666666675</v>
      </c>
      <c r="H11" s="14">
        <f t="shared" si="4"/>
        <v>357.53066666666672</v>
      </c>
      <c r="I11" s="15">
        <f t="shared" si="5"/>
        <v>1376</v>
      </c>
      <c r="J11" s="4">
        <f t="shared" ref="J11:J52" si="6">(((A11-0.5)/12*N$9)+(N$10))*16+(11.5/2)</f>
        <v>8.1020000000000003</v>
      </c>
      <c r="K11" s="4">
        <f t="shared" ref="K11:K52" si="7">(((A11-0.5)/12*N$9)+(N$10))*32+11.5</f>
        <v>16.204000000000001</v>
      </c>
      <c r="L11" s="4">
        <f t="shared" ref="L11:L52" si="8">(((A11-(7/16))/12*N$8)+(N$10))*32+N$12</f>
        <v>50.667333333333332</v>
      </c>
      <c r="M11" s="2" t="s">
        <v>15</v>
      </c>
      <c r="N11" s="10">
        <v>0.16500000000000001</v>
      </c>
    </row>
    <row r="12" spans="1:14" x14ac:dyDescent="0.25">
      <c r="A12" s="3">
        <v>1.2</v>
      </c>
      <c r="B12" s="4">
        <v>6.8</v>
      </c>
      <c r="C12" s="5">
        <v>40</v>
      </c>
      <c r="D12" s="4">
        <f t="shared" si="0"/>
        <v>4.3839999999999995</v>
      </c>
      <c r="E12" s="4">
        <f t="shared" si="2"/>
        <v>175.35999999999999</v>
      </c>
      <c r="F12" s="8">
        <f t="shared" si="3"/>
        <v>640</v>
      </c>
      <c r="G12" s="4">
        <f t="shared" si="1"/>
        <v>8.7679999999999989</v>
      </c>
      <c r="H12" s="14">
        <f t="shared" si="4"/>
        <v>350.71999999999997</v>
      </c>
      <c r="I12" s="15">
        <f t="shared" si="5"/>
        <v>1280</v>
      </c>
      <c r="J12" s="4">
        <f t="shared" si="6"/>
        <v>8.3553333333333324</v>
      </c>
      <c r="K12" s="4">
        <f t="shared" si="7"/>
        <v>16.710666666666665</v>
      </c>
      <c r="L12" s="4">
        <f t="shared" si="8"/>
        <v>51.120666666666665</v>
      </c>
      <c r="M12" s="17" t="s">
        <v>103</v>
      </c>
      <c r="N12" s="19">
        <v>46</v>
      </c>
    </row>
    <row r="13" spans="1:14" x14ac:dyDescent="0.25">
      <c r="A13" s="3">
        <v>1.25</v>
      </c>
      <c r="B13" s="4">
        <v>7.1</v>
      </c>
      <c r="C13" s="5">
        <v>38</v>
      </c>
      <c r="D13" s="4">
        <f t="shared" si="0"/>
        <v>4.4973333333333336</v>
      </c>
      <c r="E13" s="4">
        <f t="shared" si="2"/>
        <v>170.89866666666668</v>
      </c>
      <c r="F13" s="8">
        <f t="shared" si="3"/>
        <v>608</v>
      </c>
      <c r="G13" s="4">
        <f t="shared" si="1"/>
        <v>8.9946666666666673</v>
      </c>
      <c r="H13" s="14">
        <f t="shared" si="4"/>
        <v>341.79733333333337</v>
      </c>
      <c r="I13" s="15">
        <f t="shared" si="5"/>
        <v>1216</v>
      </c>
      <c r="J13" s="4">
        <f t="shared" si="6"/>
        <v>8.4819999999999993</v>
      </c>
      <c r="K13" s="4">
        <f t="shared" si="7"/>
        <v>16.963999999999999</v>
      </c>
      <c r="L13" s="4">
        <f t="shared" si="8"/>
        <v>51.347333333333331</v>
      </c>
      <c r="N13" s="18"/>
    </row>
    <row r="14" spans="1:14" x14ac:dyDescent="0.25">
      <c r="A14" s="3">
        <v>1.3</v>
      </c>
      <c r="B14" s="4">
        <v>7.4</v>
      </c>
      <c r="C14" s="5">
        <v>36</v>
      </c>
      <c r="D14" s="4">
        <f t="shared" si="0"/>
        <v>4.6106666666666669</v>
      </c>
      <c r="E14" s="4">
        <f t="shared" si="2"/>
        <v>165.98400000000001</v>
      </c>
      <c r="F14" s="8">
        <f t="shared" si="3"/>
        <v>576</v>
      </c>
      <c r="G14" s="4">
        <f t="shared" si="1"/>
        <v>9.2213333333333338</v>
      </c>
      <c r="H14" s="14">
        <f t="shared" si="4"/>
        <v>331.96800000000002</v>
      </c>
      <c r="I14" s="15">
        <f t="shared" si="5"/>
        <v>1152</v>
      </c>
      <c r="J14" s="4">
        <f t="shared" si="6"/>
        <v>8.6086666666666662</v>
      </c>
      <c r="K14" s="4">
        <f t="shared" si="7"/>
        <v>17.217333333333332</v>
      </c>
      <c r="L14" s="4">
        <f t="shared" si="8"/>
        <v>51.573999999999998</v>
      </c>
      <c r="N14" s="18"/>
    </row>
    <row r="15" spans="1:14" x14ac:dyDescent="0.25">
      <c r="A15" s="3">
        <v>1.4</v>
      </c>
      <c r="B15" s="4">
        <v>8</v>
      </c>
      <c r="C15" s="5">
        <v>34</v>
      </c>
      <c r="D15" s="4">
        <f t="shared" si="0"/>
        <v>4.8373333333333326</v>
      </c>
      <c r="E15" s="4">
        <f t="shared" si="2"/>
        <v>164.46933333333331</v>
      </c>
      <c r="F15" s="8">
        <f t="shared" si="3"/>
        <v>544</v>
      </c>
      <c r="G15" s="4">
        <f t="shared" si="1"/>
        <v>9.6746666666666652</v>
      </c>
      <c r="H15" s="14">
        <f t="shared" si="4"/>
        <v>328.93866666666662</v>
      </c>
      <c r="I15" s="15">
        <f t="shared" si="5"/>
        <v>1088</v>
      </c>
      <c r="J15" s="4">
        <f t="shared" si="6"/>
        <v>8.8620000000000001</v>
      </c>
      <c r="K15" s="4">
        <f t="shared" si="7"/>
        <v>17.724</v>
      </c>
      <c r="L15" s="4">
        <f t="shared" si="8"/>
        <v>52.027333333333331</v>
      </c>
    </row>
    <row r="16" spans="1:14" x14ac:dyDescent="0.25">
      <c r="A16" s="3">
        <v>1.5</v>
      </c>
      <c r="B16" s="4">
        <v>8.6</v>
      </c>
      <c r="C16" s="5">
        <v>32</v>
      </c>
      <c r="D16" s="4">
        <f t="shared" si="0"/>
        <v>5.0640000000000001</v>
      </c>
      <c r="E16" s="4">
        <f t="shared" si="2"/>
        <v>162.048</v>
      </c>
      <c r="F16" s="8">
        <f t="shared" si="3"/>
        <v>512</v>
      </c>
      <c r="G16" s="4">
        <f t="shared" si="1"/>
        <v>10.128</v>
      </c>
      <c r="H16" s="14">
        <f t="shared" si="4"/>
        <v>324.096</v>
      </c>
      <c r="I16" s="15">
        <f t="shared" si="5"/>
        <v>1024</v>
      </c>
      <c r="J16" s="4">
        <f t="shared" si="6"/>
        <v>9.1153333333333322</v>
      </c>
      <c r="K16" s="4">
        <f t="shared" si="7"/>
        <v>18.230666666666664</v>
      </c>
      <c r="L16" s="4">
        <f t="shared" si="8"/>
        <v>52.480666666666664</v>
      </c>
    </row>
    <row r="17" spans="1:12" x14ac:dyDescent="0.25">
      <c r="A17" s="3">
        <v>1.6</v>
      </c>
      <c r="B17" s="4">
        <v>9.1</v>
      </c>
      <c r="C17" s="5">
        <v>30</v>
      </c>
      <c r="D17" s="4">
        <f t="shared" si="0"/>
        <v>5.2906666666666666</v>
      </c>
      <c r="E17" s="4">
        <f t="shared" si="2"/>
        <v>158.72</v>
      </c>
      <c r="F17" s="8">
        <f t="shared" si="3"/>
        <v>480</v>
      </c>
      <c r="G17" s="4">
        <f t="shared" si="1"/>
        <v>10.581333333333333</v>
      </c>
      <c r="H17" s="14">
        <f t="shared" si="4"/>
        <v>317.44</v>
      </c>
      <c r="I17" s="15">
        <f t="shared" si="5"/>
        <v>960</v>
      </c>
      <c r="J17" s="4">
        <f t="shared" si="6"/>
        <v>9.368666666666666</v>
      </c>
      <c r="K17" s="4">
        <f t="shared" si="7"/>
        <v>18.737333333333332</v>
      </c>
      <c r="L17" s="4">
        <f t="shared" si="8"/>
        <v>52.933999999999997</v>
      </c>
    </row>
    <row r="18" spans="1:12" x14ac:dyDescent="0.25">
      <c r="A18" s="3">
        <v>1.7</v>
      </c>
      <c r="B18" s="4">
        <v>9.6999999999999993</v>
      </c>
      <c r="C18" s="5">
        <v>28</v>
      </c>
      <c r="D18" s="4">
        <f t="shared" si="0"/>
        <v>5.5173333333333332</v>
      </c>
      <c r="E18" s="4">
        <f t="shared" si="2"/>
        <v>154.48533333333333</v>
      </c>
      <c r="F18" s="8">
        <f t="shared" si="3"/>
        <v>448</v>
      </c>
      <c r="G18" s="4">
        <f t="shared" si="1"/>
        <v>11.034666666666666</v>
      </c>
      <c r="H18" s="14">
        <f t="shared" si="4"/>
        <v>308.97066666666666</v>
      </c>
      <c r="I18" s="15">
        <f t="shared" si="5"/>
        <v>896</v>
      </c>
      <c r="J18" s="4">
        <f t="shared" si="6"/>
        <v>9.6219999999999999</v>
      </c>
      <c r="K18" s="4">
        <f t="shared" si="7"/>
        <v>19.244</v>
      </c>
      <c r="L18" s="4">
        <f t="shared" si="8"/>
        <v>53.387333333333331</v>
      </c>
    </row>
    <row r="19" spans="1:12" x14ac:dyDescent="0.25">
      <c r="A19" s="3">
        <v>1.75</v>
      </c>
      <c r="B19" s="4">
        <v>10</v>
      </c>
      <c r="C19" s="5">
        <v>27</v>
      </c>
      <c r="D19" s="4">
        <f t="shared" si="0"/>
        <v>5.6306666666666665</v>
      </c>
      <c r="E19" s="4">
        <f t="shared" si="2"/>
        <v>152.02799999999999</v>
      </c>
      <c r="F19" s="8">
        <f t="shared" si="3"/>
        <v>432</v>
      </c>
      <c r="G19" s="4">
        <f t="shared" si="1"/>
        <v>11.261333333333333</v>
      </c>
      <c r="H19" s="14">
        <f t="shared" si="4"/>
        <v>304.05599999999998</v>
      </c>
      <c r="I19" s="15">
        <f t="shared" si="5"/>
        <v>864</v>
      </c>
      <c r="J19" s="4">
        <f t="shared" si="6"/>
        <v>9.7486666666666668</v>
      </c>
      <c r="K19" s="4">
        <f t="shared" si="7"/>
        <v>19.497333333333334</v>
      </c>
      <c r="L19" s="4">
        <f t="shared" si="8"/>
        <v>53.613999999999997</v>
      </c>
    </row>
    <row r="20" spans="1:12" x14ac:dyDescent="0.25">
      <c r="A20" s="3">
        <v>1.8</v>
      </c>
      <c r="B20" s="4">
        <v>10.3</v>
      </c>
      <c r="C20" s="5">
        <v>26</v>
      </c>
      <c r="D20" s="4">
        <f t="shared" si="0"/>
        <v>5.7439999999999998</v>
      </c>
      <c r="E20" s="4">
        <f t="shared" si="2"/>
        <v>149.34399999999999</v>
      </c>
      <c r="F20" s="8">
        <f t="shared" si="3"/>
        <v>416</v>
      </c>
      <c r="G20" s="4">
        <f t="shared" si="1"/>
        <v>11.488</v>
      </c>
      <c r="H20" s="14">
        <f t="shared" si="4"/>
        <v>298.68799999999999</v>
      </c>
      <c r="I20" s="15">
        <f t="shared" si="5"/>
        <v>832</v>
      </c>
      <c r="J20" s="4">
        <f t="shared" si="6"/>
        <v>9.8753333333333337</v>
      </c>
      <c r="K20" s="4">
        <f t="shared" si="7"/>
        <v>19.750666666666667</v>
      </c>
      <c r="L20" s="4">
        <f t="shared" si="8"/>
        <v>53.840666666666664</v>
      </c>
    </row>
    <row r="21" spans="1:12" x14ac:dyDescent="0.25">
      <c r="A21" s="3">
        <v>1.9</v>
      </c>
      <c r="B21" s="4">
        <v>10.8</v>
      </c>
      <c r="C21" s="5">
        <v>25</v>
      </c>
      <c r="D21" s="4">
        <f t="shared" si="0"/>
        <v>5.9706666666666663</v>
      </c>
      <c r="E21" s="4">
        <f t="shared" si="2"/>
        <v>149.26666666666665</v>
      </c>
      <c r="F21" s="8">
        <f t="shared" si="3"/>
        <v>400</v>
      </c>
      <c r="G21" s="4">
        <f t="shared" si="1"/>
        <v>11.941333333333333</v>
      </c>
      <c r="H21" s="14">
        <f t="shared" si="4"/>
        <v>298.5333333333333</v>
      </c>
      <c r="I21" s="15">
        <f t="shared" si="5"/>
        <v>800</v>
      </c>
      <c r="J21" s="4">
        <f t="shared" si="6"/>
        <v>10.128666666666666</v>
      </c>
      <c r="K21" s="4">
        <f t="shared" si="7"/>
        <v>20.257333333333332</v>
      </c>
      <c r="L21" s="4">
        <f t="shared" si="8"/>
        <v>54.293999999999997</v>
      </c>
    </row>
    <row r="22" spans="1:12" x14ac:dyDescent="0.25">
      <c r="A22" s="3">
        <v>2</v>
      </c>
      <c r="B22" s="4">
        <v>11.4</v>
      </c>
      <c r="C22" s="5">
        <v>24</v>
      </c>
      <c r="D22" s="4">
        <f t="shared" si="0"/>
        <v>6.1973333333333329</v>
      </c>
      <c r="E22" s="4">
        <f t="shared" si="2"/>
        <v>148.73599999999999</v>
      </c>
      <c r="F22" s="8">
        <f t="shared" si="3"/>
        <v>384</v>
      </c>
      <c r="G22" s="4">
        <f t="shared" si="1"/>
        <v>12.394666666666666</v>
      </c>
      <c r="H22" s="14">
        <f t="shared" si="4"/>
        <v>297.47199999999998</v>
      </c>
      <c r="I22" s="15">
        <f t="shared" si="5"/>
        <v>768</v>
      </c>
      <c r="J22" s="4">
        <f t="shared" si="6"/>
        <v>10.382</v>
      </c>
      <c r="K22" s="4">
        <f t="shared" si="7"/>
        <v>20.763999999999999</v>
      </c>
      <c r="L22" s="4">
        <f t="shared" si="8"/>
        <v>54.74733333333333</v>
      </c>
    </row>
    <row r="23" spans="1:12" x14ac:dyDescent="0.25">
      <c r="A23" s="3">
        <v>2.1</v>
      </c>
      <c r="B23" s="4">
        <v>12</v>
      </c>
      <c r="C23" s="5">
        <v>22</v>
      </c>
      <c r="D23" s="4">
        <f t="shared" si="0"/>
        <v>6.4240000000000004</v>
      </c>
      <c r="E23" s="4">
        <f t="shared" si="2"/>
        <v>141.328</v>
      </c>
      <c r="F23" s="8">
        <f t="shared" si="3"/>
        <v>352</v>
      </c>
      <c r="G23" s="4">
        <f t="shared" si="1"/>
        <v>12.848000000000001</v>
      </c>
      <c r="H23" s="14">
        <f t="shared" si="4"/>
        <v>282.65600000000001</v>
      </c>
      <c r="I23" s="15">
        <f t="shared" si="5"/>
        <v>704</v>
      </c>
      <c r="J23" s="4">
        <f t="shared" si="6"/>
        <v>10.635333333333332</v>
      </c>
      <c r="K23" s="4">
        <f t="shared" si="7"/>
        <v>21.270666666666664</v>
      </c>
      <c r="L23" s="4">
        <f t="shared" si="8"/>
        <v>55.200666666666663</v>
      </c>
    </row>
    <row r="24" spans="1:12" x14ac:dyDescent="0.25">
      <c r="A24" s="3">
        <v>2.2000000000000002</v>
      </c>
      <c r="B24" s="4">
        <v>12.6</v>
      </c>
      <c r="C24" s="5">
        <v>21</v>
      </c>
      <c r="D24" s="4">
        <f t="shared" si="0"/>
        <v>6.6506666666666669</v>
      </c>
      <c r="E24" s="4">
        <f t="shared" si="2"/>
        <v>139.66400000000002</v>
      </c>
      <c r="F24" s="8">
        <f t="shared" si="3"/>
        <v>336</v>
      </c>
      <c r="G24" s="4">
        <f t="shared" si="1"/>
        <v>13.301333333333334</v>
      </c>
      <c r="H24" s="14">
        <f t="shared" si="4"/>
        <v>279.32800000000003</v>
      </c>
      <c r="I24" s="15">
        <f t="shared" si="5"/>
        <v>672</v>
      </c>
      <c r="J24" s="4">
        <f t="shared" si="6"/>
        <v>10.888666666666667</v>
      </c>
      <c r="K24" s="4">
        <f t="shared" si="7"/>
        <v>21.777333333333335</v>
      </c>
      <c r="L24" s="4">
        <f t="shared" si="8"/>
        <v>55.653999999999996</v>
      </c>
    </row>
    <row r="25" spans="1:12" x14ac:dyDescent="0.25">
      <c r="A25" s="3">
        <v>2.25</v>
      </c>
      <c r="B25" s="4">
        <v>12.9</v>
      </c>
      <c r="C25" s="5">
        <v>21</v>
      </c>
      <c r="D25" s="4">
        <f t="shared" si="0"/>
        <v>6.7639999999999993</v>
      </c>
      <c r="E25" s="4">
        <f t="shared" si="2"/>
        <v>142.04399999999998</v>
      </c>
      <c r="F25" s="8">
        <f t="shared" si="3"/>
        <v>336</v>
      </c>
      <c r="G25" s="4">
        <f t="shared" si="1"/>
        <v>13.527999999999999</v>
      </c>
      <c r="H25" s="14">
        <f t="shared" si="4"/>
        <v>284.08799999999997</v>
      </c>
      <c r="I25" s="15">
        <f t="shared" si="5"/>
        <v>672</v>
      </c>
      <c r="J25" s="4">
        <f t="shared" si="6"/>
        <v>11.015333333333334</v>
      </c>
      <c r="K25" s="4">
        <f t="shared" si="7"/>
        <v>22.030666666666669</v>
      </c>
      <c r="L25" s="4">
        <f t="shared" si="8"/>
        <v>55.88066666666667</v>
      </c>
    </row>
    <row r="26" spans="1:12" x14ac:dyDescent="0.25">
      <c r="A26" s="3">
        <v>2.2999999999999998</v>
      </c>
      <c r="B26" s="4">
        <v>13.2</v>
      </c>
      <c r="C26" s="5">
        <v>20</v>
      </c>
      <c r="D26" s="4">
        <f t="shared" si="0"/>
        <v>6.8773333333333326</v>
      </c>
      <c r="E26" s="4">
        <f t="shared" si="2"/>
        <v>137.54666666666665</v>
      </c>
      <c r="F26" s="8">
        <f t="shared" si="3"/>
        <v>320</v>
      </c>
      <c r="G26" s="4">
        <f t="shared" si="1"/>
        <v>13.754666666666665</v>
      </c>
      <c r="H26" s="14">
        <f t="shared" si="4"/>
        <v>275.09333333333331</v>
      </c>
      <c r="I26" s="15">
        <f t="shared" si="5"/>
        <v>640</v>
      </c>
      <c r="J26" s="4">
        <f t="shared" si="6"/>
        <v>11.141999999999999</v>
      </c>
      <c r="K26" s="4">
        <f t="shared" si="7"/>
        <v>22.283999999999999</v>
      </c>
      <c r="L26" s="4">
        <f t="shared" si="8"/>
        <v>56.10733333333333</v>
      </c>
    </row>
    <row r="27" spans="1:12" x14ac:dyDescent="0.25">
      <c r="A27" s="3">
        <v>2.4</v>
      </c>
      <c r="B27" s="4">
        <v>13.8</v>
      </c>
      <c r="C27" s="5">
        <v>20</v>
      </c>
      <c r="D27" s="4">
        <f t="shared" si="0"/>
        <v>7.1039999999999992</v>
      </c>
      <c r="E27" s="4">
        <f t="shared" si="2"/>
        <v>142.07999999999998</v>
      </c>
      <c r="F27" s="8">
        <f t="shared" si="3"/>
        <v>320</v>
      </c>
      <c r="G27" s="4">
        <f t="shared" si="1"/>
        <v>14.207999999999998</v>
      </c>
      <c r="H27" s="14">
        <f t="shared" si="4"/>
        <v>284.15999999999997</v>
      </c>
      <c r="I27" s="15">
        <f t="shared" si="5"/>
        <v>640</v>
      </c>
      <c r="J27" s="4">
        <f t="shared" si="6"/>
        <v>11.395333333333333</v>
      </c>
      <c r="K27" s="4">
        <f t="shared" si="7"/>
        <v>22.790666666666667</v>
      </c>
      <c r="L27" s="4">
        <f t="shared" si="8"/>
        <v>56.560666666666663</v>
      </c>
    </row>
    <row r="28" spans="1:12" x14ac:dyDescent="0.25">
      <c r="A28" s="3">
        <v>2.5</v>
      </c>
      <c r="B28" s="4">
        <v>14.4</v>
      </c>
      <c r="C28" s="5">
        <v>19</v>
      </c>
      <c r="D28" s="4">
        <f t="shared" si="0"/>
        <v>7.3306666666666667</v>
      </c>
      <c r="E28" s="4">
        <f t="shared" si="2"/>
        <v>139.28266666666667</v>
      </c>
      <c r="F28" s="8">
        <f t="shared" si="3"/>
        <v>304</v>
      </c>
      <c r="G28" s="4">
        <f t="shared" si="1"/>
        <v>14.661333333333333</v>
      </c>
      <c r="H28" s="14">
        <f t="shared" si="4"/>
        <v>278.56533333333334</v>
      </c>
      <c r="I28" s="15">
        <f t="shared" si="5"/>
        <v>608</v>
      </c>
      <c r="J28" s="4">
        <f t="shared" si="6"/>
        <v>11.648666666666667</v>
      </c>
      <c r="K28" s="4">
        <f t="shared" si="7"/>
        <v>23.297333333333334</v>
      </c>
      <c r="L28" s="4">
        <f t="shared" si="8"/>
        <v>57.013999999999996</v>
      </c>
    </row>
    <row r="29" spans="1:12" x14ac:dyDescent="0.25">
      <c r="A29" s="3">
        <v>2.6</v>
      </c>
      <c r="B29" s="4">
        <v>15</v>
      </c>
      <c r="C29" s="5">
        <v>18</v>
      </c>
      <c r="D29" s="4">
        <f t="shared" si="0"/>
        <v>7.5573333333333332</v>
      </c>
      <c r="E29" s="4">
        <f t="shared" si="2"/>
        <v>136.03200000000001</v>
      </c>
      <c r="F29" s="8">
        <f t="shared" si="3"/>
        <v>288</v>
      </c>
      <c r="G29" s="4">
        <f t="shared" si="1"/>
        <v>15.114666666666666</v>
      </c>
      <c r="H29" s="14">
        <f t="shared" si="4"/>
        <v>272.06400000000002</v>
      </c>
      <c r="I29" s="15">
        <f t="shared" si="5"/>
        <v>576</v>
      </c>
      <c r="J29" s="4">
        <f t="shared" si="6"/>
        <v>11.902000000000001</v>
      </c>
      <c r="K29" s="4">
        <f t="shared" si="7"/>
        <v>23.804000000000002</v>
      </c>
      <c r="L29" s="4">
        <f t="shared" si="8"/>
        <v>57.467333333333329</v>
      </c>
    </row>
    <row r="30" spans="1:12" x14ac:dyDescent="0.25">
      <c r="A30" s="3">
        <v>2.7</v>
      </c>
      <c r="B30" s="4">
        <v>15.6</v>
      </c>
      <c r="C30" s="5">
        <v>17</v>
      </c>
      <c r="D30" s="4">
        <f t="shared" si="0"/>
        <v>7.7839999999999998</v>
      </c>
      <c r="E30" s="4">
        <f t="shared" si="2"/>
        <v>132.328</v>
      </c>
      <c r="F30" s="8">
        <f t="shared" si="3"/>
        <v>272</v>
      </c>
      <c r="G30" s="4">
        <f t="shared" si="1"/>
        <v>15.568</v>
      </c>
      <c r="H30" s="14">
        <f t="shared" si="4"/>
        <v>264.65600000000001</v>
      </c>
      <c r="I30" s="15">
        <f t="shared" si="5"/>
        <v>544</v>
      </c>
      <c r="J30" s="4">
        <f t="shared" si="6"/>
        <v>12.155333333333333</v>
      </c>
      <c r="K30" s="4">
        <f t="shared" si="7"/>
        <v>24.310666666666666</v>
      </c>
      <c r="L30" s="4">
        <f t="shared" si="8"/>
        <v>57.920666666666669</v>
      </c>
    </row>
    <row r="31" spans="1:12" x14ac:dyDescent="0.25">
      <c r="A31" s="3">
        <v>2.75</v>
      </c>
      <c r="B31" s="4">
        <v>15.9</v>
      </c>
      <c r="C31" s="5">
        <v>17</v>
      </c>
      <c r="D31" s="4">
        <f t="shared" si="0"/>
        <v>7.8973333333333322</v>
      </c>
      <c r="E31" s="4">
        <f t="shared" si="2"/>
        <v>134.25466666666665</v>
      </c>
      <c r="F31" s="8">
        <f t="shared" si="3"/>
        <v>272</v>
      </c>
      <c r="G31" s="4">
        <f t="shared" si="1"/>
        <v>15.794666666666664</v>
      </c>
      <c r="H31" s="14">
        <f t="shared" si="4"/>
        <v>268.5093333333333</v>
      </c>
      <c r="I31" s="15">
        <f t="shared" si="5"/>
        <v>544</v>
      </c>
      <c r="J31" s="4">
        <f t="shared" si="6"/>
        <v>12.282</v>
      </c>
      <c r="K31" s="4">
        <f t="shared" si="7"/>
        <v>24.564</v>
      </c>
      <c r="L31" s="4">
        <f t="shared" si="8"/>
        <v>58.147333333333336</v>
      </c>
    </row>
    <row r="32" spans="1:12" x14ac:dyDescent="0.25">
      <c r="A32" s="3">
        <v>2.8</v>
      </c>
      <c r="B32" s="4">
        <v>16.2</v>
      </c>
      <c r="C32" s="5">
        <v>17</v>
      </c>
      <c r="D32" s="4">
        <f t="shared" si="0"/>
        <v>8.0106666666666655</v>
      </c>
      <c r="E32" s="4">
        <f t="shared" si="2"/>
        <v>136.18133333333333</v>
      </c>
      <c r="F32" s="8">
        <f t="shared" si="3"/>
        <v>272</v>
      </c>
      <c r="G32" s="4">
        <f t="shared" si="1"/>
        <v>16.021333333333331</v>
      </c>
      <c r="H32" s="14">
        <f t="shared" si="4"/>
        <v>272.36266666666666</v>
      </c>
      <c r="I32" s="15">
        <f t="shared" si="5"/>
        <v>544</v>
      </c>
      <c r="J32" s="4">
        <f t="shared" si="6"/>
        <v>12.408666666666665</v>
      </c>
      <c r="K32" s="4">
        <f t="shared" si="7"/>
        <v>24.81733333333333</v>
      </c>
      <c r="L32" s="4">
        <f t="shared" si="8"/>
        <v>58.373999999999995</v>
      </c>
    </row>
    <row r="33" spans="1:12" x14ac:dyDescent="0.25">
      <c r="A33" s="3">
        <v>2.9</v>
      </c>
      <c r="B33" s="4">
        <v>16.8</v>
      </c>
      <c r="C33" s="5">
        <v>16</v>
      </c>
      <c r="D33" s="4">
        <f t="shared" si="0"/>
        <v>8.2373333333333338</v>
      </c>
      <c r="E33" s="4">
        <f t="shared" si="2"/>
        <v>131.79733333333334</v>
      </c>
      <c r="F33" s="8">
        <f t="shared" si="3"/>
        <v>256</v>
      </c>
      <c r="G33" s="4">
        <f t="shared" si="1"/>
        <v>16.474666666666668</v>
      </c>
      <c r="H33" s="14">
        <f t="shared" si="4"/>
        <v>263.59466666666668</v>
      </c>
      <c r="I33" s="15">
        <f t="shared" si="5"/>
        <v>512</v>
      </c>
      <c r="J33" s="4">
        <f t="shared" si="6"/>
        <v>12.661999999999999</v>
      </c>
      <c r="K33" s="4">
        <f t="shared" si="7"/>
        <v>25.323999999999998</v>
      </c>
      <c r="L33" s="4">
        <f t="shared" si="8"/>
        <v>58.827333333333328</v>
      </c>
    </row>
    <row r="34" spans="1:12" x14ac:dyDescent="0.25">
      <c r="A34" s="3">
        <v>3</v>
      </c>
      <c r="B34" s="4">
        <v>17.399999999999999</v>
      </c>
      <c r="C34" s="5">
        <v>16</v>
      </c>
      <c r="D34" s="4">
        <f t="shared" si="0"/>
        <v>8.4640000000000004</v>
      </c>
      <c r="E34" s="4">
        <f t="shared" si="2"/>
        <v>135.42400000000001</v>
      </c>
      <c r="F34" s="8">
        <f t="shared" si="3"/>
        <v>256</v>
      </c>
      <c r="G34" s="4">
        <f t="shared" si="1"/>
        <v>16.928000000000001</v>
      </c>
      <c r="H34" s="14">
        <f t="shared" si="4"/>
        <v>270.84800000000001</v>
      </c>
      <c r="I34" s="15">
        <f t="shared" si="5"/>
        <v>512</v>
      </c>
      <c r="J34" s="4">
        <f t="shared" si="6"/>
        <v>12.915333333333333</v>
      </c>
      <c r="K34" s="4">
        <f t="shared" si="7"/>
        <v>25.830666666666666</v>
      </c>
      <c r="L34" s="4">
        <f t="shared" si="8"/>
        <v>59.280666666666662</v>
      </c>
    </row>
    <row r="35" spans="1:12" x14ac:dyDescent="0.25">
      <c r="A35" s="3">
        <v>3.1</v>
      </c>
      <c r="B35" s="4">
        <v>18</v>
      </c>
      <c r="C35" s="5">
        <v>15</v>
      </c>
      <c r="D35" s="4">
        <f t="shared" si="0"/>
        <v>8.690666666666667</v>
      </c>
      <c r="E35" s="4">
        <f t="shared" si="2"/>
        <v>130.36000000000001</v>
      </c>
      <c r="F35" s="8">
        <f t="shared" si="3"/>
        <v>240</v>
      </c>
      <c r="G35" s="4">
        <f t="shared" si="1"/>
        <v>17.381333333333334</v>
      </c>
      <c r="H35" s="14">
        <f t="shared" si="4"/>
        <v>260.72000000000003</v>
      </c>
      <c r="I35" s="15">
        <f t="shared" si="5"/>
        <v>480</v>
      </c>
      <c r="J35" s="4">
        <f t="shared" si="6"/>
        <v>13.168666666666667</v>
      </c>
      <c r="K35" s="4">
        <f t="shared" si="7"/>
        <v>26.337333333333333</v>
      </c>
      <c r="L35" s="4">
        <f t="shared" si="8"/>
        <v>59.734000000000002</v>
      </c>
    </row>
    <row r="36" spans="1:12" x14ac:dyDescent="0.25">
      <c r="A36" s="3">
        <v>3.2</v>
      </c>
      <c r="B36" s="4">
        <v>18.600000000000001</v>
      </c>
      <c r="C36" s="5">
        <v>15</v>
      </c>
      <c r="D36" s="4">
        <f t="shared" si="0"/>
        <v>8.9173333333333336</v>
      </c>
      <c r="E36" s="4">
        <f t="shared" si="2"/>
        <v>133.76</v>
      </c>
      <c r="F36" s="8">
        <f t="shared" si="3"/>
        <v>240</v>
      </c>
      <c r="G36" s="4">
        <f t="shared" si="1"/>
        <v>17.834666666666667</v>
      </c>
      <c r="H36" s="14">
        <f t="shared" si="4"/>
        <v>267.52</v>
      </c>
      <c r="I36" s="15">
        <f t="shared" si="5"/>
        <v>480</v>
      </c>
      <c r="J36" s="4">
        <f t="shared" si="6"/>
        <v>13.422000000000001</v>
      </c>
      <c r="K36" s="4">
        <f t="shared" si="7"/>
        <v>26.844000000000001</v>
      </c>
      <c r="L36" s="4">
        <f t="shared" si="8"/>
        <v>60.187333333333335</v>
      </c>
    </row>
    <row r="37" spans="1:12" x14ac:dyDescent="0.25">
      <c r="A37" s="3">
        <v>3.25</v>
      </c>
      <c r="B37" s="4">
        <v>18.899999999999999</v>
      </c>
      <c r="C37" s="5">
        <v>14</v>
      </c>
      <c r="D37" s="4">
        <f t="shared" si="0"/>
        <v>9.0306666666666668</v>
      </c>
      <c r="E37" s="4">
        <f t="shared" si="2"/>
        <v>126.42933333333333</v>
      </c>
      <c r="F37" s="8">
        <f t="shared" si="3"/>
        <v>224</v>
      </c>
      <c r="G37" s="4">
        <f t="shared" si="1"/>
        <v>18.061333333333334</v>
      </c>
      <c r="H37" s="14">
        <f t="shared" si="4"/>
        <v>252.85866666666666</v>
      </c>
      <c r="I37" s="15">
        <f t="shared" si="5"/>
        <v>448</v>
      </c>
      <c r="J37" s="4">
        <f t="shared" si="6"/>
        <v>13.548666666666666</v>
      </c>
      <c r="K37" s="4">
        <f t="shared" si="7"/>
        <v>27.097333333333331</v>
      </c>
      <c r="L37" s="4">
        <f t="shared" si="8"/>
        <v>60.414000000000001</v>
      </c>
    </row>
    <row r="38" spans="1:12" x14ac:dyDescent="0.25">
      <c r="A38" s="3">
        <v>3.3</v>
      </c>
      <c r="B38" s="4">
        <v>19.2</v>
      </c>
      <c r="C38" s="5">
        <v>14</v>
      </c>
      <c r="D38" s="4">
        <f t="shared" si="0"/>
        <v>9.1439999999999984</v>
      </c>
      <c r="E38" s="4">
        <f t="shared" si="2"/>
        <v>128.01599999999996</v>
      </c>
      <c r="F38" s="8">
        <f t="shared" si="3"/>
        <v>224</v>
      </c>
      <c r="G38" s="4">
        <f t="shared" si="1"/>
        <v>18.287999999999997</v>
      </c>
      <c r="H38" s="14">
        <f t="shared" si="4"/>
        <v>256.03199999999993</v>
      </c>
      <c r="I38" s="15">
        <f t="shared" si="5"/>
        <v>448</v>
      </c>
      <c r="J38" s="4">
        <f t="shared" si="6"/>
        <v>13.675333333333331</v>
      </c>
      <c r="K38" s="4">
        <f t="shared" si="7"/>
        <v>27.350666666666662</v>
      </c>
      <c r="L38" s="4">
        <f t="shared" si="8"/>
        <v>60.640666666666661</v>
      </c>
    </row>
    <row r="39" spans="1:12" x14ac:dyDescent="0.25">
      <c r="A39" s="3">
        <v>3.4</v>
      </c>
      <c r="B39" s="4">
        <v>19.899999999999999</v>
      </c>
      <c r="C39" s="5">
        <v>14</v>
      </c>
      <c r="D39" s="4">
        <f t="shared" si="0"/>
        <v>9.3706666666666667</v>
      </c>
      <c r="E39" s="4">
        <f t="shared" si="2"/>
        <v>131.18933333333334</v>
      </c>
      <c r="F39" s="8">
        <f t="shared" si="3"/>
        <v>224</v>
      </c>
      <c r="G39" s="4">
        <f t="shared" si="1"/>
        <v>18.741333333333333</v>
      </c>
      <c r="H39" s="14">
        <f t="shared" si="4"/>
        <v>262.37866666666667</v>
      </c>
      <c r="I39" s="15">
        <f t="shared" si="5"/>
        <v>448</v>
      </c>
      <c r="J39" s="4">
        <f t="shared" si="6"/>
        <v>13.928666666666667</v>
      </c>
      <c r="K39" s="4">
        <f t="shared" si="7"/>
        <v>27.857333333333333</v>
      </c>
      <c r="L39" s="4">
        <f t="shared" si="8"/>
        <v>61.093999999999994</v>
      </c>
    </row>
    <row r="40" spans="1:12" x14ac:dyDescent="0.25">
      <c r="A40" s="3">
        <v>3.5</v>
      </c>
      <c r="B40" s="4">
        <v>20.5</v>
      </c>
      <c r="C40" s="5">
        <v>13</v>
      </c>
      <c r="D40" s="4">
        <f t="shared" si="0"/>
        <v>9.5973333333333333</v>
      </c>
      <c r="E40" s="4">
        <f t="shared" si="2"/>
        <v>124.76533333333333</v>
      </c>
      <c r="F40" s="8">
        <f t="shared" si="3"/>
        <v>208</v>
      </c>
      <c r="G40" s="4">
        <f t="shared" si="1"/>
        <v>19.194666666666667</v>
      </c>
      <c r="H40" s="14">
        <f t="shared" si="4"/>
        <v>249.53066666666666</v>
      </c>
      <c r="I40" s="15">
        <f t="shared" si="5"/>
        <v>416</v>
      </c>
      <c r="J40" s="4">
        <f t="shared" si="6"/>
        <v>14.182</v>
      </c>
      <c r="K40" s="4">
        <f t="shared" si="7"/>
        <v>28.364000000000001</v>
      </c>
      <c r="L40" s="4">
        <f t="shared" si="8"/>
        <v>61.547333333333327</v>
      </c>
    </row>
    <row r="41" spans="1:12" x14ac:dyDescent="0.25">
      <c r="A41" s="3">
        <v>3.6</v>
      </c>
      <c r="B41" s="4">
        <v>21.1</v>
      </c>
      <c r="C41" s="5">
        <v>13</v>
      </c>
      <c r="D41" s="4">
        <f t="shared" si="0"/>
        <v>9.8239999999999998</v>
      </c>
      <c r="E41" s="4">
        <f t="shared" si="2"/>
        <v>127.712</v>
      </c>
      <c r="F41" s="8">
        <f t="shared" si="3"/>
        <v>208</v>
      </c>
      <c r="G41" s="4">
        <f t="shared" si="1"/>
        <v>19.648</v>
      </c>
      <c r="H41" s="14">
        <f t="shared" si="4"/>
        <v>255.42400000000001</v>
      </c>
      <c r="I41" s="15">
        <f t="shared" si="5"/>
        <v>416</v>
      </c>
      <c r="J41" s="4">
        <f t="shared" si="6"/>
        <v>14.435333333333334</v>
      </c>
      <c r="K41" s="4">
        <f t="shared" si="7"/>
        <v>28.870666666666668</v>
      </c>
      <c r="L41" s="4">
        <f t="shared" si="8"/>
        <v>62.000666666666667</v>
      </c>
    </row>
    <row r="42" spans="1:12" x14ac:dyDescent="0.25">
      <c r="A42" s="3">
        <v>3.7</v>
      </c>
      <c r="B42" s="4">
        <v>21.7</v>
      </c>
      <c r="C42" s="5">
        <v>12</v>
      </c>
      <c r="D42" s="4">
        <f t="shared" si="0"/>
        <v>10.050666666666666</v>
      </c>
      <c r="E42" s="4">
        <f t="shared" si="2"/>
        <v>120.608</v>
      </c>
      <c r="F42" s="8">
        <f t="shared" si="3"/>
        <v>192</v>
      </c>
      <c r="G42" s="4">
        <f t="shared" si="1"/>
        <v>20.101333333333333</v>
      </c>
      <c r="H42" s="14">
        <f t="shared" si="4"/>
        <v>241.21600000000001</v>
      </c>
      <c r="I42" s="15">
        <f t="shared" si="5"/>
        <v>384</v>
      </c>
      <c r="J42" s="4">
        <f t="shared" si="6"/>
        <v>14.688666666666666</v>
      </c>
      <c r="K42" s="4">
        <f t="shared" si="7"/>
        <v>29.377333333333333</v>
      </c>
      <c r="L42" s="4">
        <f t="shared" si="8"/>
        <v>62.454000000000001</v>
      </c>
    </row>
    <row r="43" spans="1:12" x14ac:dyDescent="0.25">
      <c r="A43" s="3">
        <v>3.75</v>
      </c>
      <c r="B43" s="4">
        <v>22</v>
      </c>
      <c r="C43" s="5">
        <v>12</v>
      </c>
      <c r="D43" s="4">
        <f t="shared" si="0"/>
        <v>10.164</v>
      </c>
      <c r="E43" s="4">
        <f t="shared" si="2"/>
        <v>121.96799999999999</v>
      </c>
      <c r="F43" s="8">
        <f t="shared" si="3"/>
        <v>192</v>
      </c>
      <c r="G43" s="4">
        <f t="shared" si="1"/>
        <v>20.327999999999999</v>
      </c>
      <c r="H43" s="14">
        <f t="shared" si="4"/>
        <v>243.93599999999998</v>
      </c>
      <c r="I43" s="15">
        <f t="shared" si="5"/>
        <v>384</v>
      </c>
      <c r="J43" s="4">
        <f t="shared" si="6"/>
        <v>14.815333333333333</v>
      </c>
      <c r="K43" s="4">
        <f t="shared" si="7"/>
        <v>29.630666666666666</v>
      </c>
      <c r="L43" s="4">
        <f t="shared" si="8"/>
        <v>62.680666666666667</v>
      </c>
    </row>
    <row r="44" spans="1:12" x14ac:dyDescent="0.25">
      <c r="A44" s="3">
        <v>3.8</v>
      </c>
      <c r="B44" s="4">
        <v>22.3</v>
      </c>
      <c r="C44" s="5">
        <v>12</v>
      </c>
      <c r="D44" s="4">
        <f t="shared" si="0"/>
        <v>10.277333333333333</v>
      </c>
      <c r="E44" s="4">
        <f t="shared" si="2"/>
        <v>123.328</v>
      </c>
      <c r="F44" s="8">
        <f t="shared" si="3"/>
        <v>192</v>
      </c>
      <c r="G44" s="4">
        <f t="shared" si="1"/>
        <v>20.554666666666666</v>
      </c>
      <c r="H44" s="14">
        <f t="shared" si="4"/>
        <v>246.65600000000001</v>
      </c>
      <c r="I44" s="15">
        <f t="shared" si="5"/>
        <v>384</v>
      </c>
      <c r="J44" s="4">
        <f t="shared" si="6"/>
        <v>14.942</v>
      </c>
      <c r="K44" s="4">
        <f t="shared" si="7"/>
        <v>29.884</v>
      </c>
      <c r="L44" s="4">
        <f t="shared" si="8"/>
        <v>62.907333333333334</v>
      </c>
    </row>
    <row r="45" spans="1:12" x14ac:dyDescent="0.25">
      <c r="A45" s="3">
        <v>3.9</v>
      </c>
      <c r="B45" s="4">
        <v>23</v>
      </c>
      <c r="C45" s="5">
        <v>12</v>
      </c>
      <c r="D45" s="4">
        <f t="shared" si="0"/>
        <v>10.504</v>
      </c>
      <c r="E45" s="4">
        <f t="shared" si="2"/>
        <v>126.048</v>
      </c>
      <c r="F45" s="8">
        <f>C45*16</f>
        <v>192</v>
      </c>
      <c r="G45" s="4">
        <f t="shared" si="1"/>
        <v>21.007999999999999</v>
      </c>
      <c r="H45" s="14">
        <f t="shared" si="4"/>
        <v>252.096</v>
      </c>
      <c r="I45" s="15">
        <f t="shared" si="5"/>
        <v>384</v>
      </c>
      <c r="J45" s="4">
        <f t="shared" si="6"/>
        <v>15.195333333333334</v>
      </c>
      <c r="K45" s="4">
        <f t="shared" si="7"/>
        <v>30.390666666666668</v>
      </c>
      <c r="L45" s="4">
        <f t="shared" si="8"/>
        <v>63.360666666666667</v>
      </c>
    </row>
    <row r="46" spans="1:12" x14ac:dyDescent="0.25">
      <c r="A46" s="3">
        <v>4</v>
      </c>
      <c r="B46" s="4">
        <v>23.6</v>
      </c>
      <c r="C46" s="5">
        <v>12</v>
      </c>
      <c r="D46" s="4">
        <f t="shared" si="0"/>
        <v>10.730666666666666</v>
      </c>
      <c r="E46" s="4">
        <f t="shared" si="2"/>
        <v>128.768</v>
      </c>
      <c r="F46" s="8">
        <f t="shared" ref="F46:F52" si="9">C46*16</f>
        <v>192</v>
      </c>
      <c r="G46" s="4">
        <f t="shared" si="1"/>
        <v>21.461333333333332</v>
      </c>
      <c r="H46" s="14">
        <f t="shared" si="4"/>
        <v>257.536</v>
      </c>
      <c r="I46" s="15">
        <f t="shared" si="5"/>
        <v>384</v>
      </c>
      <c r="J46" s="4">
        <f t="shared" si="6"/>
        <v>15.448666666666668</v>
      </c>
      <c r="K46" s="4">
        <f t="shared" si="7"/>
        <v>30.897333333333336</v>
      </c>
      <c r="L46" s="4">
        <f t="shared" si="8"/>
        <v>63.814</v>
      </c>
    </row>
    <row r="47" spans="1:12" x14ac:dyDescent="0.25">
      <c r="A47" s="3">
        <v>4.0999999999999996</v>
      </c>
      <c r="B47" s="4">
        <v>24.2</v>
      </c>
      <c r="C47" s="5">
        <v>11</v>
      </c>
      <c r="D47" s="4">
        <f t="shared" si="0"/>
        <v>10.957333333333331</v>
      </c>
      <c r="E47" s="4">
        <f t="shared" si="2"/>
        <v>120.53066666666663</v>
      </c>
      <c r="F47" s="8">
        <f t="shared" si="9"/>
        <v>176</v>
      </c>
      <c r="G47" s="4">
        <f t="shared" si="1"/>
        <v>21.914666666666662</v>
      </c>
      <c r="H47" s="14">
        <f t="shared" si="4"/>
        <v>241.06133333333327</v>
      </c>
      <c r="I47" s="15">
        <f t="shared" si="5"/>
        <v>352</v>
      </c>
      <c r="J47" s="4">
        <f t="shared" si="6"/>
        <v>15.702</v>
      </c>
      <c r="K47" s="4">
        <f t="shared" si="7"/>
        <v>31.404</v>
      </c>
      <c r="L47" s="4">
        <f t="shared" si="8"/>
        <v>64.26733333333334</v>
      </c>
    </row>
    <row r="48" spans="1:12" x14ac:dyDescent="0.25">
      <c r="A48" s="3">
        <v>4.2</v>
      </c>
      <c r="B48" s="4">
        <v>24.9</v>
      </c>
      <c r="C48" s="5">
        <v>11</v>
      </c>
      <c r="D48" s="4">
        <f t="shared" si="0"/>
        <v>11.184000000000001</v>
      </c>
      <c r="E48" s="4">
        <f t="shared" si="2"/>
        <v>123.02400000000002</v>
      </c>
      <c r="F48" s="8">
        <f t="shared" si="9"/>
        <v>176</v>
      </c>
      <c r="G48" s="4">
        <f t="shared" si="1"/>
        <v>22.368000000000002</v>
      </c>
      <c r="H48" s="14">
        <f t="shared" si="4"/>
        <v>246.04800000000003</v>
      </c>
      <c r="I48" s="15">
        <f t="shared" si="5"/>
        <v>352</v>
      </c>
      <c r="J48" s="4">
        <f t="shared" si="6"/>
        <v>15.955333333333334</v>
      </c>
      <c r="K48" s="4">
        <f t="shared" si="7"/>
        <v>31.910666666666668</v>
      </c>
      <c r="L48" s="4">
        <f t="shared" si="8"/>
        <v>64.720666666666659</v>
      </c>
    </row>
    <row r="49" spans="1:12" x14ac:dyDescent="0.25">
      <c r="A49" s="3">
        <v>4.25</v>
      </c>
      <c r="B49" s="4">
        <v>25.2</v>
      </c>
      <c r="C49" s="5">
        <v>11</v>
      </c>
      <c r="D49" s="4">
        <f t="shared" si="0"/>
        <v>11.297333333333333</v>
      </c>
      <c r="E49" s="4">
        <f t="shared" si="2"/>
        <v>124.27066666666666</v>
      </c>
      <c r="F49" s="8">
        <f t="shared" si="9"/>
        <v>176</v>
      </c>
      <c r="G49" s="4">
        <f>((A49/12*N$8)+(N$10*2))*32</f>
        <v>22.594666666666665</v>
      </c>
      <c r="H49" s="14">
        <f t="shared" si="4"/>
        <v>248.54133333333331</v>
      </c>
      <c r="I49" s="15">
        <f t="shared" si="5"/>
        <v>352</v>
      </c>
      <c r="J49" s="4">
        <f t="shared" si="6"/>
        <v>16.082000000000001</v>
      </c>
      <c r="K49" s="4">
        <f t="shared" si="7"/>
        <v>32.164000000000001</v>
      </c>
      <c r="L49" s="4">
        <f t="shared" si="8"/>
        <v>64.947333333333333</v>
      </c>
    </row>
    <row r="50" spans="1:12" x14ac:dyDescent="0.25">
      <c r="A50" s="3">
        <v>4.3</v>
      </c>
      <c r="B50" s="4">
        <v>25.5</v>
      </c>
      <c r="C50" s="5">
        <v>11</v>
      </c>
      <c r="D50" s="4">
        <f t="shared" si="0"/>
        <v>11.410666666666666</v>
      </c>
      <c r="E50" s="4">
        <f t="shared" si="2"/>
        <v>125.51733333333333</v>
      </c>
      <c r="F50" s="8">
        <f t="shared" si="9"/>
        <v>176</v>
      </c>
      <c r="G50" s="4">
        <f t="shared" si="1"/>
        <v>22.821333333333332</v>
      </c>
      <c r="H50" s="14">
        <f t="shared" si="4"/>
        <v>251.03466666666665</v>
      </c>
      <c r="I50" s="15">
        <f t="shared" si="5"/>
        <v>352</v>
      </c>
      <c r="J50" s="4">
        <f t="shared" si="6"/>
        <v>16.208666666666666</v>
      </c>
      <c r="K50" s="4">
        <f t="shared" si="7"/>
        <v>32.417333333333332</v>
      </c>
      <c r="L50" s="4">
        <f t="shared" si="8"/>
        <v>65.174000000000007</v>
      </c>
    </row>
    <row r="51" spans="1:12" x14ac:dyDescent="0.25">
      <c r="A51" s="3">
        <v>4.4000000000000004</v>
      </c>
      <c r="B51" s="4">
        <v>26.1</v>
      </c>
      <c r="C51" s="5">
        <v>10</v>
      </c>
      <c r="D51" s="4">
        <f t="shared" si="0"/>
        <v>11.637333333333334</v>
      </c>
      <c r="E51" s="4">
        <f t="shared" si="2"/>
        <v>116.37333333333333</v>
      </c>
      <c r="F51" s="8">
        <f t="shared" si="9"/>
        <v>160</v>
      </c>
      <c r="G51" s="4">
        <f t="shared" si="1"/>
        <v>23.274666666666668</v>
      </c>
      <c r="H51" s="14">
        <f t="shared" si="4"/>
        <v>232.74666666666667</v>
      </c>
      <c r="I51" s="15">
        <f t="shared" si="5"/>
        <v>320</v>
      </c>
      <c r="J51" s="4">
        <f t="shared" si="6"/>
        <v>16.462</v>
      </c>
      <c r="K51" s="4">
        <f t="shared" si="7"/>
        <v>32.923999999999999</v>
      </c>
      <c r="L51" s="4">
        <f t="shared" si="8"/>
        <v>65.62733333333334</v>
      </c>
    </row>
    <row r="52" spans="1:12" x14ac:dyDescent="0.25">
      <c r="A52" s="3">
        <v>4.5</v>
      </c>
      <c r="B52" s="4">
        <v>26.8</v>
      </c>
      <c r="C52" s="5">
        <v>10</v>
      </c>
      <c r="D52" s="4">
        <f t="shared" si="0"/>
        <v>11.863999999999999</v>
      </c>
      <c r="E52" s="4">
        <f t="shared" si="2"/>
        <v>118.63999999999999</v>
      </c>
      <c r="F52" s="8">
        <f t="shared" si="9"/>
        <v>160</v>
      </c>
      <c r="G52" s="4">
        <f t="shared" si="1"/>
        <v>23.727999999999998</v>
      </c>
      <c r="H52" s="14">
        <f t="shared" si="4"/>
        <v>237.27999999999997</v>
      </c>
      <c r="I52" s="15">
        <f t="shared" si="5"/>
        <v>320</v>
      </c>
      <c r="J52" s="4">
        <f t="shared" si="6"/>
        <v>16.715333333333334</v>
      </c>
      <c r="K52" s="4">
        <f t="shared" si="7"/>
        <v>33.430666666666667</v>
      </c>
      <c r="L52" s="4">
        <f t="shared" si="8"/>
        <v>66.080666666666673</v>
      </c>
    </row>
  </sheetData>
  <mergeCells count="3">
    <mergeCell ref="A4:I5"/>
    <mergeCell ref="A7:G7"/>
    <mergeCell ref="H7:I7"/>
  </mergeCells>
  <pageMargins left="0.7" right="0.7" top="0.75" bottom="0.75" header="0.3" footer="0.3"/>
  <pageSetup scale="85" orientation="portrait" r:id="rId1"/>
  <headerFooter>
    <oddFooter>&amp;C(800) 443-4272&amp;RNovember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52"/>
  <sheetViews>
    <sheetView view="pageLayout" zoomScale="70" zoomScaleNormal="100" zoomScalePageLayoutView="70" workbookViewId="0">
      <selection activeCell="E28" sqref="E28"/>
    </sheetView>
  </sheetViews>
  <sheetFormatPr defaultRowHeight="15" x14ac:dyDescent="0.25"/>
  <cols>
    <col min="1" max="1" width="11.28515625" style="1" customWidth="1"/>
    <col min="2" max="2" width="9.5703125" customWidth="1"/>
    <col min="3" max="3" width="9" customWidth="1"/>
    <col min="4" max="9" width="12.28515625" customWidth="1"/>
    <col min="10" max="10" width="15" hidden="1" customWidth="1"/>
    <col min="11" max="12" width="0" hidden="1" customWidth="1"/>
  </cols>
  <sheetData>
    <row r="4" spans="1:12" ht="15" customHeight="1" x14ac:dyDescent="0.25">
      <c r="A4" s="54" t="s">
        <v>109</v>
      </c>
      <c r="B4" s="55"/>
      <c r="C4" s="55"/>
      <c r="D4" s="55"/>
      <c r="E4" s="55"/>
      <c r="F4" s="55"/>
      <c r="G4" s="55"/>
      <c r="H4" s="55"/>
      <c r="I4" s="55"/>
    </row>
    <row r="5" spans="1:12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2" ht="18.75" x14ac:dyDescent="0.3">
      <c r="A7" s="56" t="s">
        <v>109</v>
      </c>
      <c r="B7" s="56"/>
      <c r="C7" s="56"/>
      <c r="D7" s="56"/>
      <c r="E7" s="56"/>
      <c r="F7" s="56"/>
      <c r="G7" s="56"/>
      <c r="H7" s="56"/>
      <c r="I7" s="56"/>
      <c r="L7" s="2" t="s">
        <v>16</v>
      </c>
    </row>
    <row r="8" spans="1:12" ht="30" x14ac:dyDescent="0.25">
      <c r="A8" s="32" t="s">
        <v>1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K8" s="2" t="s">
        <v>12</v>
      </c>
      <c r="L8" s="10">
        <v>1.7</v>
      </c>
    </row>
    <row r="9" spans="1:12" ht="17.25" x14ac:dyDescent="0.25">
      <c r="A9" s="3">
        <v>0.5</v>
      </c>
      <c r="B9" s="4">
        <v>2.9</v>
      </c>
      <c r="C9" s="5">
        <v>96</v>
      </c>
      <c r="D9" s="4">
        <f t="shared" ref="D9:D52" si="0">((A9/12*L$8)+(L$11*2))*16</f>
        <v>6.413333333333334</v>
      </c>
      <c r="E9" s="4">
        <f t="shared" ref="E9:E52" si="1">D9*C9</f>
        <v>615.68000000000006</v>
      </c>
      <c r="F9" s="8">
        <f t="shared" ref="F9:F45" si="2">C9*16</f>
        <v>1536</v>
      </c>
      <c r="G9" s="4">
        <f t="shared" ref="G9:G52" si="3">((A9/12*L$8)+(L$11*2))*32</f>
        <v>12.826666666666668</v>
      </c>
      <c r="H9" s="14">
        <f t="shared" ref="H9:H52" si="4">G9*C9</f>
        <v>1231.3600000000001</v>
      </c>
      <c r="I9" s="15">
        <f>C9*32</f>
        <v>3072</v>
      </c>
      <c r="K9" s="2" t="s">
        <v>13</v>
      </c>
      <c r="L9" s="10">
        <v>1.9</v>
      </c>
    </row>
    <row r="10" spans="1:12" ht="17.25" x14ac:dyDescent="0.25">
      <c r="A10" s="3">
        <v>1</v>
      </c>
      <c r="B10" s="4">
        <v>5.7</v>
      </c>
      <c r="C10" s="5">
        <v>48</v>
      </c>
      <c r="D10" s="4">
        <f t="shared" si="0"/>
        <v>7.5466666666666669</v>
      </c>
      <c r="E10" s="4">
        <f t="shared" si="1"/>
        <v>362.24</v>
      </c>
      <c r="F10" s="8">
        <f t="shared" si="2"/>
        <v>768</v>
      </c>
      <c r="G10" s="4">
        <f t="shared" si="3"/>
        <v>15.093333333333334</v>
      </c>
      <c r="H10" s="14">
        <f t="shared" si="4"/>
        <v>724.48</v>
      </c>
      <c r="I10" s="15">
        <f t="shared" ref="I10:I52" si="5">C10*32</f>
        <v>1536</v>
      </c>
      <c r="K10" s="2" t="s">
        <v>14</v>
      </c>
      <c r="L10" s="10">
        <v>5.1999999999999998E-2</v>
      </c>
    </row>
    <row r="11" spans="1:12" ht="17.25" x14ac:dyDescent="0.25">
      <c r="A11" s="3">
        <v>1.1000000000000001</v>
      </c>
      <c r="B11" s="4">
        <v>6.3</v>
      </c>
      <c r="C11" s="5">
        <v>43</v>
      </c>
      <c r="D11" s="4">
        <f t="shared" si="0"/>
        <v>7.7733333333333334</v>
      </c>
      <c r="E11" s="4">
        <f t="shared" si="1"/>
        <v>334.25333333333333</v>
      </c>
      <c r="F11" s="8">
        <f t="shared" si="2"/>
        <v>688</v>
      </c>
      <c r="G11" s="4">
        <f t="shared" si="3"/>
        <v>15.546666666666667</v>
      </c>
      <c r="H11" s="14">
        <f t="shared" si="4"/>
        <v>668.50666666666666</v>
      </c>
      <c r="I11" s="15">
        <f t="shared" si="5"/>
        <v>1376</v>
      </c>
      <c r="K11" s="2" t="s">
        <v>15</v>
      </c>
      <c r="L11" s="10">
        <v>0.16500000000000001</v>
      </c>
    </row>
    <row r="12" spans="1:12" x14ac:dyDescent="0.25">
      <c r="A12" s="3">
        <v>1.2</v>
      </c>
      <c r="B12" s="4">
        <v>6.8</v>
      </c>
      <c r="C12" s="5">
        <v>40</v>
      </c>
      <c r="D12" s="4">
        <f t="shared" si="0"/>
        <v>8</v>
      </c>
      <c r="E12" s="4">
        <f t="shared" si="1"/>
        <v>320</v>
      </c>
      <c r="F12" s="8">
        <f t="shared" si="2"/>
        <v>640</v>
      </c>
      <c r="G12" s="4">
        <f t="shared" si="3"/>
        <v>16</v>
      </c>
      <c r="H12" s="14">
        <f t="shared" si="4"/>
        <v>640</v>
      </c>
      <c r="I12" s="15">
        <f t="shared" si="5"/>
        <v>1280</v>
      </c>
    </row>
    <row r="13" spans="1:12" x14ac:dyDescent="0.25">
      <c r="A13" s="3">
        <v>1.25</v>
      </c>
      <c r="B13" s="4">
        <v>7.1</v>
      </c>
      <c r="C13" s="5">
        <v>38</v>
      </c>
      <c r="D13" s="4">
        <f t="shared" si="0"/>
        <v>8.1133333333333333</v>
      </c>
      <c r="E13" s="4">
        <f t="shared" si="1"/>
        <v>308.30666666666667</v>
      </c>
      <c r="F13" s="8">
        <f t="shared" si="2"/>
        <v>608</v>
      </c>
      <c r="G13" s="4">
        <f t="shared" si="3"/>
        <v>16.226666666666667</v>
      </c>
      <c r="H13" s="14">
        <f t="shared" si="4"/>
        <v>616.61333333333334</v>
      </c>
      <c r="I13" s="15">
        <f t="shared" si="5"/>
        <v>1216</v>
      </c>
    </row>
    <row r="14" spans="1:12" x14ac:dyDescent="0.25">
      <c r="A14" s="3">
        <v>1.3</v>
      </c>
      <c r="B14" s="4">
        <v>7.4</v>
      </c>
      <c r="C14" s="5">
        <v>36</v>
      </c>
      <c r="D14" s="4">
        <f t="shared" si="0"/>
        <v>8.2266666666666666</v>
      </c>
      <c r="E14" s="4">
        <f t="shared" si="1"/>
        <v>296.15999999999997</v>
      </c>
      <c r="F14" s="8">
        <f t="shared" si="2"/>
        <v>576</v>
      </c>
      <c r="G14" s="4">
        <f t="shared" si="3"/>
        <v>16.453333333333333</v>
      </c>
      <c r="H14" s="14">
        <f t="shared" si="4"/>
        <v>592.31999999999994</v>
      </c>
      <c r="I14" s="15">
        <f t="shared" si="5"/>
        <v>1152</v>
      </c>
    </row>
    <row r="15" spans="1:12" x14ac:dyDescent="0.25">
      <c r="A15" s="3">
        <v>1.4</v>
      </c>
      <c r="B15" s="4">
        <v>8</v>
      </c>
      <c r="C15" s="5">
        <v>34</v>
      </c>
      <c r="D15" s="4">
        <f t="shared" si="0"/>
        <v>8.4533333333333331</v>
      </c>
      <c r="E15" s="4">
        <f t="shared" si="1"/>
        <v>287.4133333333333</v>
      </c>
      <c r="F15" s="8">
        <f t="shared" si="2"/>
        <v>544</v>
      </c>
      <c r="G15" s="4">
        <f t="shared" si="3"/>
        <v>16.906666666666666</v>
      </c>
      <c r="H15" s="14">
        <f t="shared" si="4"/>
        <v>574.8266666666666</v>
      </c>
      <c r="I15" s="15">
        <f t="shared" si="5"/>
        <v>1088</v>
      </c>
    </row>
    <row r="16" spans="1:12" x14ac:dyDescent="0.25">
      <c r="A16" s="3">
        <v>1.5</v>
      </c>
      <c r="B16" s="4">
        <v>8.6</v>
      </c>
      <c r="C16" s="5">
        <v>32</v>
      </c>
      <c r="D16" s="4">
        <f t="shared" si="0"/>
        <v>8.68</v>
      </c>
      <c r="E16" s="4">
        <f t="shared" si="1"/>
        <v>277.76</v>
      </c>
      <c r="F16" s="8">
        <f t="shared" si="2"/>
        <v>512</v>
      </c>
      <c r="G16" s="4">
        <f t="shared" si="3"/>
        <v>17.36</v>
      </c>
      <c r="H16" s="14">
        <f t="shared" si="4"/>
        <v>555.52</v>
      </c>
      <c r="I16" s="15">
        <f t="shared" si="5"/>
        <v>1024</v>
      </c>
    </row>
    <row r="17" spans="1:9" x14ac:dyDescent="0.25">
      <c r="A17" s="3">
        <v>1.6</v>
      </c>
      <c r="B17" s="4">
        <v>9.1</v>
      </c>
      <c r="C17" s="5">
        <v>30</v>
      </c>
      <c r="D17" s="4">
        <f t="shared" si="0"/>
        <v>8.9066666666666663</v>
      </c>
      <c r="E17" s="4">
        <f t="shared" si="1"/>
        <v>267.2</v>
      </c>
      <c r="F17" s="8">
        <f t="shared" si="2"/>
        <v>480</v>
      </c>
      <c r="G17" s="4">
        <f t="shared" si="3"/>
        <v>17.813333333333333</v>
      </c>
      <c r="H17" s="14">
        <f t="shared" si="4"/>
        <v>534.4</v>
      </c>
      <c r="I17" s="15">
        <f t="shared" si="5"/>
        <v>960</v>
      </c>
    </row>
    <row r="18" spans="1:9" x14ac:dyDescent="0.25">
      <c r="A18" s="3">
        <v>1.7</v>
      </c>
      <c r="B18" s="4">
        <v>9.6999999999999993</v>
      </c>
      <c r="C18" s="5">
        <v>28</v>
      </c>
      <c r="D18" s="4">
        <f t="shared" si="0"/>
        <v>9.1333333333333329</v>
      </c>
      <c r="E18" s="4">
        <f t="shared" si="1"/>
        <v>255.73333333333332</v>
      </c>
      <c r="F18" s="8">
        <f t="shared" si="2"/>
        <v>448</v>
      </c>
      <c r="G18" s="4">
        <f t="shared" si="3"/>
        <v>18.266666666666666</v>
      </c>
      <c r="H18" s="14">
        <f t="shared" si="4"/>
        <v>511.46666666666664</v>
      </c>
      <c r="I18" s="15">
        <f t="shared" si="5"/>
        <v>896</v>
      </c>
    </row>
    <row r="19" spans="1:9" x14ac:dyDescent="0.25">
      <c r="A19" s="3">
        <v>1.75</v>
      </c>
      <c r="B19" s="4">
        <v>10</v>
      </c>
      <c r="C19" s="5">
        <v>27</v>
      </c>
      <c r="D19" s="4">
        <f t="shared" si="0"/>
        <v>9.2466666666666661</v>
      </c>
      <c r="E19" s="4">
        <f t="shared" si="1"/>
        <v>249.66</v>
      </c>
      <c r="F19" s="8">
        <f t="shared" si="2"/>
        <v>432</v>
      </c>
      <c r="G19" s="4">
        <f t="shared" si="3"/>
        <v>18.493333333333332</v>
      </c>
      <c r="H19" s="14">
        <f t="shared" si="4"/>
        <v>499.32</v>
      </c>
      <c r="I19" s="15">
        <f t="shared" si="5"/>
        <v>864</v>
      </c>
    </row>
    <row r="20" spans="1:9" x14ac:dyDescent="0.25">
      <c r="A20" s="3">
        <v>1.8</v>
      </c>
      <c r="B20" s="4">
        <v>10.3</v>
      </c>
      <c r="C20" s="5">
        <v>26</v>
      </c>
      <c r="D20" s="4">
        <f t="shared" si="0"/>
        <v>9.36</v>
      </c>
      <c r="E20" s="4">
        <f t="shared" si="1"/>
        <v>243.35999999999999</v>
      </c>
      <c r="F20" s="8">
        <f t="shared" si="2"/>
        <v>416</v>
      </c>
      <c r="G20" s="4">
        <f t="shared" si="3"/>
        <v>18.72</v>
      </c>
      <c r="H20" s="14">
        <f t="shared" si="4"/>
        <v>486.71999999999997</v>
      </c>
      <c r="I20" s="15">
        <f t="shared" si="5"/>
        <v>832</v>
      </c>
    </row>
    <row r="21" spans="1:9" x14ac:dyDescent="0.25">
      <c r="A21" s="3">
        <v>1.9</v>
      </c>
      <c r="B21" s="4">
        <v>10.8</v>
      </c>
      <c r="C21" s="5">
        <v>25</v>
      </c>
      <c r="D21" s="4">
        <f t="shared" si="0"/>
        <v>9.586666666666666</v>
      </c>
      <c r="E21" s="4">
        <f t="shared" si="1"/>
        <v>239.66666666666666</v>
      </c>
      <c r="F21" s="8">
        <f t="shared" si="2"/>
        <v>400</v>
      </c>
      <c r="G21" s="4">
        <f t="shared" si="3"/>
        <v>19.173333333333332</v>
      </c>
      <c r="H21" s="14">
        <f t="shared" si="4"/>
        <v>479.33333333333331</v>
      </c>
      <c r="I21" s="15">
        <f t="shared" si="5"/>
        <v>800</v>
      </c>
    </row>
    <row r="22" spans="1:9" x14ac:dyDescent="0.25">
      <c r="A22" s="3">
        <v>2</v>
      </c>
      <c r="B22" s="4">
        <v>11.4</v>
      </c>
      <c r="C22" s="5">
        <v>24</v>
      </c>
      <c r="D22" s="4">
        <f t="shared" si="0"/>
        <v>9.8133333333333326</v>
      </c>
      <c r="E22" s="4">
        <f t="shared" si="1"/>
        <v>235.51999999999998</v>
      </c>
      <c r="F22" s="8">
        <f t="shared" si="2"/>
        <v>384</v>
      </c>
      <c r="G22" s="4">
        <f t="shared" si="3"/>
        <v>19.626666666666665</v>
      </c>
      <c r="H22" s="14">
        <f t="shared" si="4"/>
        <v>471.03999999999996</v>
      </c>
      <c r="I22" s="15">
        <f t="shared" si="5"/>
        <v>768</v>
      </c>
    </row>
    <row r="23" spans="1:9" x14ac:dyDescent="0.25">
      <c r="A23" s="3">
        <v>2.1</v>
      </c>
      <c r="B23" s="4">
        <v>12</v>
      </c>
      <c r="C23" s="5">
        <v>22</v>
      </c>
      <c r="D23" s="4">
        <f t="shared" si="0"/>
        <v>10.040000000000001</v>
      </c>
      <c r="E23" s="4">
        <f t="shared" si="1"/>
        <v>220.88000000000002</v>
      </c>
      <c r="F23" s="8">
        <f t="shared" si="2"/>
        <v>352</v>
      </c>
      <c r="G23" s="4">
        <f t="shared" si="3"/>
        <v>20.080000000000002</v>
      </c>
      <c r="H23" s="14">
        <f t="shared" si="4"/>
        <v>441.76000000000005</v>
      </c>
      <c r="I23" s="15">
        <f t="shared" si="5"/>
        <v>704</v>
      </c>
    </row>
    <row r="24" spans="1:9" x14ac:dyDescent="0.25">
      <c r="A24" s="3">
        <v>2.2000000000000002</v>
      </c>
      <c r="B24" s="4">
        <v>12.6</v>
      </c>
      <c r="C24" s="5">
        <v>21</v>
      </c>
      <c r="D24" s="4">
        <f t="shared" si="0"/>
        <v>10.266666666666667</v>
      </c>
      <c r="E24" s="4">
        <f t="shared" si="1"/>
        <v>215.60000000000002</v>
      </c>
      <c r="F24" s="8">
        <f t="shared" si="2"/>
        <v>336</v>
      </c>
      <c r="G24" s="4">
        <f t="shared" si="3"/>
        <v>20.533333333333335</v>
      </c>
      <c r="H24" s="14">
        <f t="shared" si="4"/>
        <v>431.20000000000005</v>
      </c>
      <c r="I24" s="15">
        <f t="shared" si="5"/>
        <v>672</v>
      </c>
    </row>
    <row r="25" spans="1:9" x14ac:dyDescent="0.25">
      <c r="A25" s="3">
        <v>2.25</v>
      </c>
      <c r="B25" s="4">
        <v>12.9</v>
      </c>
      <c r="C25" s="5">
        <v>21</v>
      </c>
      <c r="D25" s="4">
        <f t="shared" si="0"/>
        <v>10.379999999999999</v>
      </c>
      <c r="E25" s="4">
        <f t="shared" si="1"/>
        <v>217.98</v>
      </c>
      <c r="F25" s="8">
        <f t="shared" si="2"/>
        <v>336</v>
      </c>
      <c r="G25" s="4">
        <f t="shared" si="3"/>
        <v>20.759999999999998</v>
      </c>
      <c r="H25" s="14">
        <f t="shared" si="4"/>
        <v>435.96</v>
      </c>
      <c r="I25" s="15">
        <f t="shared" si="5"/>
        <v>672</v>
      </c>
    </row>
    <row r="26" spans="1:9" x14ac:dyDescent="0.25">
      <c r="A26" s="3">
        <v>2.2999999999999998</v>
      </c>
      <c r="B26" s="4">
        <v>13.2</v>
      </c>
      <c r="C26" s="5">
        <v>20</v>
      </c>
      <c r="D26" s="4">
        <f t="shared" si="0"/>
        <v>10.493333333333332</v>
      </c>
      <c r="E26" s="4">
        <f t="shared" si="1"/>
        <v>209.86666666666665</v>
      </c>
      <c r="F26" s="8">
        <f t="shared" si="2"/>
        <v>320</v>
      </c>
      <c r="G26" s="4">
        <f t="shared" si="3"/>
        <v>20.986666666666665</v>
      </c>
      <c r="H26" s="14">
        <f t="shared" si="4"/>
        <v>419.73333333333329</v>
      </c>
      <c r="I26" s="15">
        <f t="shared" si="5"/>
        <v>640</v>
      </c>
    </row>
    <row r="27" spans="1:9" x14ac:dyDescent="0.25">
      <c r="A27" s="3">
        <v>2.4</v>
      </c>
      <c r="B27" s="4">
        <v>13.8</v>
      </c>
      <c r="C27" s="5">
        <v>20</v>
      </c>
      <c r="D27" s="4">
        <f t="shared" si="0"/>
        <v>10.719999999999999</v>
      </c>
      <c r="E27" s="4">
        <f t="shared" si="1"/>
        <v>214.39999999999998</v>
      </c>
      <c r="F27" s="8">
        <f t="shared" si="2"/>
        <v>320</v>
      </c>
      <c r="G27" s="4">
        <f t="shared" si="3"/>
        <v>21.439999999999998</v>
      </c>
      <c r="H27" s="14">
        <f t="shared" si="4"/>
        <v>428.79999999999995</v>
      </c>
      <c r="I27" s="15">
        <f t="shared" si="5"/>
        <v>640</v>
      </c>
    </row>
    <row r="28" spans="1:9" x14ac:dyDescent="0.25">
      <c r="A28" s="3">
        <v>2.5</v>
      </c>
      <c r="B28" s="4">
        <v>14.4</v>
      </c>
      <c r="C28" s="5">
        <v>19</v>
      </c>
      <c r="D28" s="4">
        <f t="shared" si="0"/>
        <v>10.946666666666667</v>
      </c>
      <c r="E28" s="4">
        <f t="shared" si="1"/>
        <v>207.98666666666668</v>
      </c>
      <c r="F28" s="8">
        <f t="shared" si="2"/>
        <v>304</v>
      </c>
      <c r="G28" s="4">
        <f t="shared" si="3"/>
        <v>21.893333333333334</v>
      </c>
      <c r="H28" s="14">
        <f t="shared" si="4"/>
        <v>415.97333333333336</v>
      </c>
      <c r="I28" s="15">
        <f t="shared" si="5"/>
        <v>608</v>
      </c>
    </row>
    <row r="29" spans="1:9" x14ac:dyDescent="0.25">
      <c r="A29" s="3">
        <v>2.6</v>
      </c>
      <c r="B29" s="4">
        <v>15</v>
      </c>
      <c r="C29" s="5">
        <v>18</v>
      </c>
      <c r="D29" s="4">
        <f t="shared" si="0"/>
        <v>11.173333333333334</v>
      </c>
      <c r="E29" s="4">
        <f t="shared" si="1"/>
        <v>201.12</v>
      </c>
      <c r="F29" s="8">
        <f t="shared" si="2"/>
        <v>288</v>
      </c>
      <c r="G29" s="4">
        <f t="shared" si="3"/>
        <v>22.346666666666668</v>
      </c>
      <c r="H29" s="14">
        <f t="shared" si="4"/>
        <v>402.24</v>
      </c>
      <c r="I29" s="15">
        <f t="shared" si="5"/>
        <v>576</v>
      </c>
    </row>
    <row r="30" spans="1:9" x14ac:dyDescent="0.25">
      <c r="A30" s="3">
        <v>2.7</v>
      </c>
      <c r="B30" s="4">
        <v>15.6</v>
      </c>
      <c r="C30" s="5">
        <v>17</v>
      </c>
      <c r="D30" s="4">
        <f t="shared" si="0"/>
        <v>11.4</v>
      </c>
      <c r="E30" s="4">
        <f t="shared" si="1"/>
        <v>193.8</v>
      </c>
      <c r="F30" s="8">
        <f t="shared" si="2"/>
        <v>272</v>
      </c>
      <c r="G30" s="4">
        <f t="shared" si="3"/>
        <v>22.8</v>
      </c>
      <c r="H30" s="14">
        <f t="shared" si="4"/>
        <v>387.6</v>
      </c>
      <c r="I30" s="15">
        <f t="shared" si="5"/>
        <v>544</v>
      </c>
    </row>
    <row r="31" spans="1:9" x14ac:dyDescent="0.25">
      <c r="A31" s="3">
        <v>2.75</v>
      </c>
      <c r="B31" s="4">
        <v>15.9</v>
      </c>
      <c r="C31" s="5">
        <v>17</v>
      </c>
      <c r="D31" s="4">
        <f t="shared" si="0"/>
        <v>11.513333333333332</v>
      </c>
      <c r="E31" s="4">
        <f t="shared" si="1"/>
        <v>195.72666666666663</v>
      </c>
      <c r="F31" s="8">
        <f t="shared" si="2"/>
        <v>272</v>
      </c>
      <c r="G31" s="4">
        <f t="shared" si="3"/>
        <v>23.026666666666664</v>
      </c>
      <c r="H31" s="14">
        <f t="shared" si="4"/>
        <v>391.45333333333326</v>
      </c>
      <c r="I31" s="15">
        <f t="shared" si="5"/>
        <v>544</v>
      </c>
    </row>
    <row r="32" spans="1:9" x14ac:dyDescent="0.25">
      <c r="A32" s="3">
        <v>2.8</v>
      </c>
      <c r="B32" s="4">
        <v>16.2</v>
      </c>
      <c r="C32" s="5">
        <v>17</v>
      </c>
      <c r="D32" s="4">
        <f t="shared" si="0"/>
        <v>11.626666666666665</v>
      </c>
      <c r="E32" s="4">
        <f t="shared" si="1"/>
        <v>197.65333333333331</v>
      </c>
      <c r="F32" s="8">
        <f t="shared" si="2"/>
        <v>272</v>
      </c>
      <c r="G32" s="4">
        <f t="shared" si="3"/>
        <v>23.25333333333333</v>
      </c>
      <c r="H32" s="14">
        <f t="shared" si="4"/>
        <v>395.30666666666662</v>
      </c>
      <c r="I32" s="15">
        <f t="shared" si="5"/>
        <v>544</v>
      </c>
    </row>
    <row r="33" spans="1:9" x14ac:dyDescent="0.25">
      <c r="A33" s="3">
        <v>2.9</v>
      </c>
      <c r="B33" s="4">
        <v>16.8</v>
      </c>
      <c r="C33" s="5">
        <v>16</v>
      </c>
      <c r="D33" s="4">
        <f t="shared" si="0"/>
        <v>11.853333333333333</v>
      </c>
      <c r="E33" s="4">
        <f t="shared" si="1"/>
        <v>189.65333333333334</v>
      </c>
      <c r="F33" s="8">
        <f t="shared" si="2"/>
        <v>256</v>
      </c>
      <c r="G33" s="4">
        <f t="shared" si="3"/>
        <v>23.706666666666667</v>
      </c>
      <c r="H33" s="14">
        <f t="shared" si="4"/>
        <v>379.30666666666667</v>
      </c>
      <c r="I33" s="15">
        <f t="shared" si="5"/>
        <v>512</v>
      </c>
    </row>
    <row r="34" spans="1:9" x14ac:dyDescent="0.25">
      <c r="A34" s="3">
        <v>3</v>
      </c>
      <c r="B34" s="4">
        <v>17.399999999999999</v>
      </c>
      <c r="C34" s="5">
        <v>16</v>
      </c>
      <c r="D34" s="4">
        <f t="shared" si="0"/>
        <v>12.08</v>
      </c>
      <c r="E34" s="4">
        <f t="shared" si="1"/>
        <v>193.28</v>
      </c>
      <c r="F34" s="8">
        <f t="shared" si="2"/>
        <v>256</v>
      </c>
      <c r="G34" s="4">
        <f t="shared" si="3"/>
        <v>24.16</v>
      </c>
      <c r="H34" s="14">
        <f t="shared" si="4"/>
        <v>386.56</v>
      </c>
      <c r="I34" s="15">
        <f t="shared" si="5"/>
        <v>512</v>
      </c>
    </row>
    <row r="35" spans="1:9" x14ac:dyDescent="0.25">
      <c r="A35" s="3">
        <v>3.1</v>
      </c>
      <c r="B35" s="4">
        <v>18</v>
      </c>
      <c r="C35" s="5">
        <v>15</v>
      </c>
      <c r="D35" s="4">
        <f t="shared" si="0"/>
        <v>12.306666666666668</v>
      </c>
      <c r="E35" s="4">
        <f t="shared" si="1"/>
        <v>184.60000000000002</v>
      </c>
      <c r="F35" s="8">
        <f t="shared" si="2"/>
        <v>240</v>
      </c>
      <c r="G35" s="4">
        <f t="shared" si="3"/>
        <v>24.613333333333337</v>
      </c>
      <c r="H35" s="14">
        <f t="shared" si="4"/>
        <v>369.20000000000005</v>
      </c>
      <c r="I35" s="15">
        <f t="shared" si="5"/>
        <v>480</v>
      </c>
    </row>
    <row r="36" spans="1:9" x14ac:dyDescent="0.25">
      <c r="A36" s="3">
        <v>3.2</v>
      </c>
      <c r="B36" s="4">
        <v>18.600000000000001</v>
      </c>
      <c r="C36" s="5">
        <v>15</v>
      </c>
      <c r="D36" s="4">
        <f t="shared" si="0"/>
        <v>12.533333333333333</v>
      </c>
      <c r="E36" s="4">
        <f t="shared" si="1"/>
        <v>188</v>
      </c>
      <c r="F36" s="8">
        <f t="shared" si="2"/>
        <v>240</v>
      </c>
      <c r="G36" s="4">
        <f t="shared" si="3"/>
        <v>25.066666666666666</v>
      </c>
      <c r="H36" s="14">
        <f t="shared" si="4"/>
        <v>376</v>
      </c>
      <c r="I36" s="15">
        <f t="shared" si="5"/>
        <v>480</v>
      </c>
    </row>
    <row r="37" spans="1:9" x14ac:dyDescent="0.25">
      <c r="A37" s="3">
        <v>3.25</v>
      </c>
      <c r="B37" s="4">
        <v>18.899999999999999</v>
      </c>
      <c r="C37" s="5">
        <v>14</v>
      </c>
      <c r="D37" s="4">
        <f t="shared" si="0"/>
        <v>12.646666666666667</v>
      </c>
      <c r="E37" s="4">
        <f t="shared" si="1"/>
        <v>177.05333333333334</v>
      </c>
      <c r="F37" s="8">
        <f t="shared" si="2"/>
        <v>224</v>
      </c>
      <c r="G37" s="4">
        <f t="shared" si="3"/>
        <v>25.293333333333333</v>
      </c>
      <c r="H37" s="14">
        <f t="shared" si="4"/>
        <v>354.10666666666668</v>
      </c>
      <c r="I37" s="15">
        <f t="shared" si="5"/>
        <v>448</v>
      </c>
    </row>
    <row r="38" spans="1:9" x14ac:dyDescent="0.25">
      <c r="A38" s="3">
        <v>3.3</v>
      </c>
      <c r="B38" s="4">
        <v>19.2</v>
      </c>
      <c r="C38" s="5">
        <v>14</v>
      </c>
      <c r="D38" s="4">
        <f t="shared" si="0"/>
        <v>12.759999999999998</v>
      </c>
      <c r="E38" s="4">
        <f t="shared" si="1"/>
        <v>178.64</v>
      </c>
      <c r="F38" s="8">
        <f t="shared" si="2"/>
        <v>224</v>
      </c>
      <c r="G38" s="4">
        <f t="shared" si="3"/>
        <v>25.519999999999996</v>
      </c>
      <c r="H38" s="14">
        <f t="shared" si="4"/>
        <v>357.28</v>
      </c>
      <c r="I38" s="15">
        <f t="shared" si="5"/>
        <v>448</v>
      </c>
    </row>
    <row r="39" spans="1:9" x14ac:dyDescent="0.25">
      <c r="A39" s="3">
        <v>3.4</v>
      </c>
      <c r="B39" s="4">
        <v>19.899999999999999</v>
      </c>
      <c r="C39" s="5">
        <v>14</v>
      </c>
      <c r="D39" s="4">
        <f t="shared" si="0"/>
        <v>12.986666666666666</v>
      </c>
      <c r="E39" s="4">
        <f t="shared" si="1"/>
        <v>181.81333333333333</v>
      </c>
      <c r="F39" s="8">
        <f t="shared" si="2"/>
        <v>224</v>
      </c>
      <c r="G39" s="4">
        <f t="shared" si="3"/>
        <v>25.973333333333333</v>
      </c>
      <c r="H39" s="14">
        <f t="shared" si="4"/>
        <v>363.62666666666667</v>
      </c>
      <c r="I39" s="15">
        <f t="shared" si="5"/>
        <v>448</v>
      </c>
    </row>
    <row r="40" spans="1:9" x14ac:dyDescent="0.25">
      <c r="A40" s="3">
        <v>3.5</v>
      </c>
      <c r="B40" s="4">
        <v>20.5</v>
      </c>
      <c r="C40" s="5">
        <v>13</v>
      </c>
      <c r="D40" s="4">
        <f t="shared" si="0"/>
        <v>13.213333333333335</v>
      </c>
      <c r="E40" s="4">
        <f t="shared" si="1"/>
        <v>171.77333333333334</v>
      </c>
      <c r="F40" s="8">
        <f t="shared" si="2"/>
        <v>208</v>
      </c>
      <c r="G40" s="4">
        <f t="shared" si="3"/>
        <v>26.426666666666669</v>
      </c>
      <c r="H40" s="14">
        <f t="shared" si="4"/>
        <v>343.54666666666668</v>
      </c>
      <c r="I40" s="15">
        <f t="shared" si="5"/>
        <v>416</v>
      </c>
    </row>
    <row r="41" spans="1:9" x14ac:dyDescent="0.25">
      <c r="A41" s="3">
        <v>3.6</v>
      </c>
      <c r="B41" s="4">
        <v>21.1</v>
      </c>
      <c r="C41" s="5">
        <v>13</v>
      </c>
      <c r="D41" s="4">
        <f t="shared" si="0"/>
        <v>13.440000000000001</v>
      </c>
      <c r="E41" s="4">
        <f t="shared" si="1"/>
        <v>174.72000000000003</v>
      </c>
      <c r="F41" s="8">
        <f t="shared" si="2"/>
        <v>208</v>
      </c>
      <c r="G41" s="4">
        <f t="shared" si="3"/>
        <v>26.880000000000003</v>
      </c>
      <c r="H41" s="14">
        <f t="shared" si="4"/>
        <v>349.44000000000005</v>
      </c>
      <c r="I41" s="15">
        <f t="shared" si="5"/>
        <v>416</v>
      </c>
    </row>
    <row r="42" spans="1:9" x14ac:dyDescent="0.25">
      <c r="A42" s="3">
        <v>3.7</v>
      </c>
      <c r="B42" s="4">
        <v>21.7</v>
      </c>
      <c r="C42" s="5">
        <v>12</v>
      </c>
      <c r="D42" s="4">
        <f t="shared" si="0"/>
        <v>13.666666666666668</v>
      </c>
      <c r="E42" s="4">
        <f t="shared" si="1"/>
        <v>164</v>
      </c>
      <c r="F42" s="8">
        <f t="shared" si="2"/>
        <v>192</v>
      </c>
      <c r="G42" s="4">
        <f t="shared" si="3"/>
        <v>27.333333333333336</v>
      </c>
      <c r="H42" s="14">
        <f t="shared" si="4"/>
        <v>328</v>
      </c>
      <c r="I42" s="15">
        <f t="shared" si="5"/>
        <v>384</v>
      </c>
    </row>
    <row r="43" spans="1:9" x14ac:dyDescent="0.25">
      <c r="A43" s="3">
        <v>3.75</v>
      </c>
      <c r="B43" s="4">
        <v>22</v>
      </c>
      <c r="C43" s="5">
        <v>12</v>
      </c>
      <c r="D43" s="4">
        <f t="shared" si="0"/>
        <v>13.780000000000001</v>
      </c>
      <c r="E43" s="4">
        <f t="shared" si="1"/>
        <v>165.36</v>
      </c>
      <c r="F43" s="8">
        <f t="shared" si="2"/>
        <v>192</v>
      </c>
      <c r="G43" s="4">
        <f t="shared" si="3"/>
        <v>27.560000000000002</v>
      </c>
      <c r="H43" s="14">
        <f t="shared" si="4"/>
        <v>330.72</v>
      </c>
      <c r="I43" s="15">
        <f t="shared" si="5"/>
        <v>384</v>
      </c>
    </row>
    <row r="44" spans="1:9" x14ac:dyDescent="0.25">
      <c r="A44" s="3">
        <v>3.8</v>
      </c>
      <c r="B44" s="4">
        <v>22.3</v>
      </c>
      <c r="C44" s="5">
        <v>12</v>
      </c>
      <c r="D44" s="4">
        <f t="shared" si="0"/>
        <v>13.893333333333334</v>
      </c>
      <c r="E44" s="4">
        <f t="shared" si="1"/>
        <v>166.72000000000003</v>
      </c>
      <c r="F44" s="8">
        <f t="shared" si="2"/>
        <v>192</v>
      </c>
      <c r="G44" s="4">
        <f t="shared" si="3"/>
        <v>27.786666666666669</v>
      </c>
      <c r="H44" s="14">
        <f t="shared" si="4"/>
        <v>333.44000000000005</v>
      </c>
      <c r="I44" s="15">
        <f t="shared" si="5"/>
        <v>384</v>
      </c>
    </row>
    <row r="45" spans="1:9" x14ac:dyDescent="0.25">
      <c r="A45" s="3">
        <v>3.9</v>
      </c>
      <c r="B45" s="4">
        <v>23</v>
      </c>
      <c r="C45" s="5">
        <v>12</v>
      </c>
      <c r="D45" s="4">
        <f t="shared" si="0"/>
        <v>14.120000000000001</v>
      </c>
      <c r="E45" s="4">
        <f t="shared" si="1"/>
        <v>169.44</v>
      </c>
      <c r="F45" s="8">
        <f t="shared" si="2"/>
        <v>192</v>
      </c>
      <c r="G45" s="4">
        <f t="shared" si="3"/>
        <v>28.240000000000002</v>
      </c>
      <c r="H45" s="14">
        <f t="shared" si="4"/>
        <v>338.88</v>
      </c>
      <c r="I45" s="15">
        <f t="shared" si="5"/>
        <v>384</v>
      </c>
    </row>
    <row r="46" spans="1:9" x14ac:dyDescent="0.25">
      <c r="A46" s="3">
        <v>4</v>
      </c>
      <c r="B46" s="4">
        <v>23.6</v>
      </c>
      <c r="C46" s="5">
        <v>12</v>
      </c>
      <c r="D46" s="4">
        <f t="shared" si="0"/>
        <v>14.346666666666668</v>
      </c>
      <c r="E46" s="4">
        <f t="shared" si="1"/>
        <v>172.16000000000003</v>
      </c>
      <c r="F46" s="8">
        <f t="shared" ref="F46:F52" si="6">C46*16</f>
        <v>192</v>
      </c>
      <c r="G46" s="4">
        <f t="shared" si="3"/>
        <v>28.693333333333335</v>
      </c>
      <c r="H46" s="14">
        <f t="shared" si="4"/>
        <v>344.32000000000005</v>
      </c>
      <c r="I46" s="15">
        <f t="shared" si="5"/>
        <v>384</v>
      </c>
    </row>
    <row r="47" spans="1:9" x14ac:dyDescent="0.25">
      <c r="A47" s="3">
        <v>4.0999999999999996</v>
      </c>
      <c r="B47" s="4">
        <v>24.2</v>
      </c>
      <c r="C47" s="5">
        <v>11</v>
      </c>
      <c r="D47" s="4">
        <f t="shared" si="0"/>
        <v>14.573333333333331</v>
      </c>
      <c r="E47" s="4">
        <f t="shared" si="1"/>
        <v>160.30666666666664</v>
      </c>
      <c r="F47" s="8">
        <f t="shared" si="6"/>
        <v>176</v>
      </c>
      <c r="G47" s="4">
        <f t="shared" si="3"/>
        <v>29.146666666666661</v>
      </c>
      <c r="H47" s="14">
        <f t="shared" si="4"/>
        <v>320.61333333333329</v>
      </c>
      <c r="I47" s="15">
        <f t="shared" si="5"/>
        <v>352</v>
      </c>
    </row>
    <row r="48" spans="1:9" x14ac:dyDescent="0.25">
      <c r="A48" s="3">
        <v>4.2</v>
      </c>
      <c r="B48" s="4">
        <v>24.9</v>
      </c>
      <c r="C48" s="5">
        <v>11</v>
      </c>
      <c r="D48" s="4">
        <f t="shared" si="0"/>
        <v>14.8</v>
      </c>
      <c r="E48" s="4">
        <f t="shared" si="1"/>
        <v>162.80000000000001</v>
      </c>
      <c r="F48" s="8">
        <f t="shared" si="6"/>
        <v>176</v>
      </c>
      <c r="G48" s="4">
        <f t="shared" si="3"/>
        <v>29.6</v>
      </c>
      <c r="H48" s="14">
        <f t="shared" si="4"/>
        <v>325.60000000000002</v>
      </c>
      <c r="I48" s="15">
        <f t="shared" si="5"/>
        <v>352</v>
      </c>
    </row>
    <row r="49" spans="1:9" x14ac:dyDescent="0.25">
      <c r="A49" s="3">
        <v>4.25</v>
      </c>
      <c r="B49" s="4">
        <v>25.2</v>
      </c>
      <c r="C49" s="5">
        <v>11</v>
      </c>
      <c r="D49" s="4">
        <f t="shared" si="0"/>
        <v>14.913333333333334</v>
      </c>
      <c r="E49" s="4">
        <f t="shared" si="1"/>
        <v>164.04666666666668</v>
      </c>
      <c r="F49" s="8">
        <f t="shared" si="6"/>
        <v>176</v>
      </c>
      <c r="G49" s="4">
        <f t="shared" si="3"/>
        <v>29.826666666666668</v>
      </c>
      <c r="H49" s="14">
        <f t="shared" si="4"/>
        <v>328.09333333333336</v>
      </c>
      <c r="I49" s="15">
        <f t="shared" si="5"/>
        <v>352</v>
      </c>
    </row>
    <row r="50" spans="1:9" x14ac:dyDescent="0.25">
      <c r="A50" s="3">
        <v>4.3</v>
      </c>
      <c r="B50" s="4">
        <v>25.5</v>
      </c>
      <c r="C50" s="5">
        <v>11</v>
      </c>
      <c r="D50" s="4">
        <f t="shared" si="0"/>
        <v>15.026666666666667</v>
      </c>
      <c r="E50" s="4">
        <f t="shared" si="1"/>
        <v>165.29333333333335</v>
      </c>
      <c r="F50" s="8">
        <f t="shared" si="6"/>
        <v>176</v>
      </c>
      <c r="G50" s="4">
        <f t="shared" si="3"/>
        <v>30.053333333333335</v>
      </c>
      <c r="H50" s="14">
        <f t="shared" si="4"/>
        <v>330.5866666666667</v>
      </c>
      <c r="I50" s="15">
        <f t="shared" si="5"/>
        <v>352</v>
      </c>
    </row>
    <row r="51" spans="1:9" x14ac:dyDescent="0.25">
      <c r="A51" s="3">
        <v>4.4000000000000004</v>
      </c>
      <c r="B51" s="4">
        <v>26.1</v>
      </c>
      <c r="C51" s="5">
        <v>10</v>
      </c>
      <c r="D51" s="4">
        <f t="shared" si="0"/>
        <v>15.253333333333334</v>
      </c>
      <c r="E51" s="4">
        <f t="shared" si="1"/>
        <v>152.53333333333333</v>
      </c>
      <c r="F51" s="8">
        <f t="shared" si="6"/>
        <v>160</v>
      </c>
      <c r="G51" s="4">
        <f t="shared" si="3"/>
        <v>30.506666666666668</v>
      </c>
      <c r="H51" s="14">
        <f t="shared" si="4"/>
        <v>305.06666666666666</v>
      </c>
      <c r="I51" s="15">
        <f t="shared" si="5"/>
        <v>320</v>
      </c>
    </row>
    <row r="52" spans="1:9" x14ac:dyDescent="0.25">
      <c r="A52" s="3">
        <v>4.5</v>
      </c>
      <c r="B52" s="4">
        <v>26.8</v>
      </c>
      <c r="C52" s="5">
        <v>10</v>
      </c>
      <c r="D52" s="4">
        <f t="shared" si="0"/>
        <v>15.48</v>
      </c>
      <c r="E52" s="4">
        <f t="shared" si="1"/>
        <v>154.80000000000001</v>
      </c>
      <c r="F52" s="8">
        <f t="shared" si="6"/>
        <v>160</v>
      </c>
      <c r="G52" s="4">
        <f t="shared" si="3"/>
        <v>30.96</v>
      </c>
      <c r="H52" s="14">
        <f t="shared" si="4"/>
        <v>309.60000000000002</v>
      </c>
      <c r="I52" s="15">
        <f t="shared" si="5"/>
        <v>320</v>
      </c>
    </row>
  </sheetData>
  <mergeCells count="3">
    <mergeCell ref="A4:I5"/>
    <mergeCell ref="A7:G7"/>
    <mergeCell ref="H7:I7"/>
  </mergeCells>
  <pageMargins left="0.7" right="0.7" top="0.75" bottom="0.75" header="0.3" footer="0.3"/>
  <pageSetup scale="87" orientation="portrait" r:id="rId1"/>
  <headerFooter>
    <oddFooter>&amp;C(800) 443-4272&amp;RNovember 2019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view="pageLayout" zoomScale="70" zoomScaleNormal="85" zoomScalePageLayoutView="70" workbookViewId="0">
      <selection activeCell="E28" sqref="E28"/>
    </sheetView>
  </sheetViews>
  <sheetFormatPr defaultRowHeight="15" x14ac:dyDescent="0.25"/>
  <cols>
    <col min="1" max="1" width="14.5703125" style="1" bestFit="1" customWidth="1"/>
    <col min="2" max="2" width="9.5703125" customWidth="1"/>
    <col min="3" max="3" width="8.42578125" customWidth="1"/>
    <col min="4" max="9" width="12.28515625" customWidth="1"/>
    <col min="10" max="11" width="15" hidden="1" customWidth="1"/>
    <col min="12" max="12" width="15" style="30" hidden="1" customWidth="1"/>
    <col min="13" max="28" width="0" hidden="1" customWidth="1"/>
  </cols>
  <sheetData>
    <row r="1" spans="1:28" x14ac:dyDescent="0.25">
      <c r="L1"/>
    </row>
    <row r="2" spans="1:28" x14ac:dyDescent="0.25">
      <c r="L2"/>
    </row>
    <row r="3" spans="1:28" x14ac:dyDescent="0.25">
      <c r="L3"/>
    </row>
    <row r="4" spans="1:28" ht="15" customHeight="1" x14ac:dyDescent="0.25">
      <c r="A4" s="54" t="s">
        <v>110</v>
      </c>
      <c r="B4" s="55"/>
      <c r="C4" s="55"/>
      <c r="D4" s="55"/>
      <c r="E4" s="55"/>
      <c r="F4" s="55"/>
      <c r="G4" s="55"/>
      <c r="H4" s="55"/>
      <c r="I4" s="55"/>
      <c r="L4"/>
    </row>
    <row r="5" spans="1:28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L5"/>
    </row>
    <row r="6" spans="1:28" x14ac:dyDescent="0.25">
      <c r="L6"/>
    </row>
    <row r="7" spans="1:28" ht="18.75" x14ac:dyDescent="0.3">
      <c r="A7" s="56" t="s">
        <v>110</v>
      </c>
      <c r="B7" s="56"/>
      <c r="C7" s="56"/>
      <c r="D7" s="56"/>
      <c r="E7" s="56"/>
      <c r="F7" s="56"/>
      <c r="G7" s="56"/>
      <c r="H7" s="56"/>
      <c r="I7" s="56"/>
      <c r="J7" s="4" t="e">
        <f>(((A7-0.5)/12*#REF!)+(#REF!))*16+(11.5/2)</f>
        <v>#VALUE!</v>
      </c>
      <c r="K7" s="4" t="e">
        <f>(((A7-0.5)/12*#REF!)+(#REF!))*32+11.5</f>
        <v>#VALUE!</v>
      </c>
      <c r="L7" s="29"/>
      <c r="N7" s="2" t="s">
        <v>16</v>
      </c>
      <c r="O7" s="57" t="s">
        <v>104</v>
      </c>
      <c r="P7" s="57"/>
      <c r="Q7" s="57"/>
      <c r="R7" s="57"/>
      <c r="S7" s="57"/>
      <c r="T7" s="57"/>
      <c r="U7" s="57"/>
      <c r="V7" s="57"/>
      <c r="W7" s="57"/>
      <c r="X7" t="s">
        <v>101</v>
      </c>
      <c r="Y7" t="s">
        <v>102</v>
      </c>
      <c r="Z7" t="s">
        <v>103</v>
      </c>
      <c r="AB7" s="2" t="s">
        <v>16</v>
      </c>
    </row>
    <row r="8" spans="1:28" ht="30" x14ac:dyDescent="0.25">
      <c r="A8" s="32" t="s">
        <v>9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J8" s="4" t="e">
        <f>(((A8-0.5)/12*#REF!)+(#REF!))*16+(11.5/2)</f>
        <v>#VALUE!</v>
      </c>
      <c r="K8" s="4" t="e">
        <f>(((A8-0.5)/12*#REF!)+(#REF!))*32+11.5</f>
        <v>#VALUE!</v>
      </c>
      <c r="L8" s="29"/>
      <c r="M8" s="2" t="s">
        <v>12</v>
      </c>
      <c r="N8" s="10">
        <v>1.7</v>
      </c>
      <c r="O8" s="2" t="s">
        <v>1</v>
      </c>
      <c r="P8" s="2" t="s">
        <v>0</v>
      </c>
      <c r="Q8" s="2" t="s">
        <v>4</v>
      </c>
      <c r="R8" s="2" t="s">
        <v>2</v>
      </c>
      <c r="S8" s="2" t="s">
        <v>5</v>
      </c>
      <c r="T8" s="2" t="s">
        <v>6</v>
      </c>
      <c r="U8" s="2" t="s">
        <v>3</v>
      </c>
      <c r="V8" s="2" t="s">
        <v>7</v>
      </c>
      <c r="W8" s="2" t="s">
        <v>8</v>
      </c>
      <c r="X8" s="2" t="s">
        <v>100</v>
      </c>
      <c r="Y8" s="2"/>
      <c r="Z8" s="2"/>
      <c r="AA8" s="2" t="s">
        <v>12</v>
      </c>
      <c r="AB8" s="10">
        <v>1.7</v>
      </c>
    </row>
    <row r="9" spans="1:28" ht="17.25" x14ac:dyDescent="0.25">
      <c r="A9" s="3" t="s">
        <v>10</v>
      </c>
      <c r="B9" s="47">
        <v>2.5</v>
      </c>
      <c r="C9" s="48">
        <v>23</v>
      </c>
      <c r="D9" s="52">
        <f>G9/2</f>
        <v>5.5</v>
      </c>
      <c r="E9" s="53">
        <f>D9*C9</f>
        <v>126.5</v>
      </c>
      <c r="F9" s="49">
        <f>C9*16</f>
        <v>368</v>
      </c>
      <c r="G9" s="52">
        <v>11</v>
      </c>
      <c r="H9" s="9">
        <f>G9*C9</f>
        <v>253</v>
      </c>
      <c r="I9" s="7">
        <f>C9*32</f>
        <v>736</v>
      </c>
      <c r="J9" s="4" t="e">
        <f>(((A9-0.5)/12*#REF!)+(#REF!))*16+(11.5/2)</f>
        <v>#VALUE!</v>
      </c>
      <c r="K9" s="4" t="e">
        <f>(((A9-0.5)/12*#REF!)+(#REF!))*32+11.5</f>
        <v>#VALUE!</v>
      </c>
      <c r="L9" s="29"/>
      <c r="M9" s="2" t="s">
        <v>13</v>
      </c>
      <c r="N9" s="10">
        <v>1.9</v>
      </c>
      <c r="O9" s="3">
        <v>0.5</v>
      </c>
      <c r="P9" s="4">
        <v>2.9</v>
      </c>
      <c r="Q9" s="5">
        <v>96</v>
      </c>
      <c r="R9" s="4">
        <f t="shared" ref="R9:R62" si="0">((O9/12*AB$8)+(AB$10*2))*16</f>
        <v>2.7973333333333334</v>
      </c>
      <c r="S9" s="4">
        <f>R9*Q9</f>
        <v>268.54399999999998</v>
      </c>
      <c r="T9" s="8">
        <f>Q9*16</f>
        <v>1536</v>
      </c>
      <c r="U9" s="4">
        <f t="shared" ref="U9:U62" si="1">((O9/12*AB$8)+(AB$10*2))*32</f>
        <v>5.5946666666666669</v>
      </c>
      <c r="V9" s="14">
        <f>U9*Q9</f>
        <v>537.08799999999997</v>
      </c>
      <c r="W9" s="15">
        <f>Q9*32</f>
        <v>3072</v>
      </c>
      <c r="X9" s="4"/>
      <c r="Y9" s="4"/>
      <c r="Z9" s="16"/>
      <c r="AA9" s="2" t="s">
        <v>13</v>
      </c>
      <c r="AB9" s="10">
        <v>1.9</v>
      </c>
    </row>
    <row r="10" spans="1:28" ht="17.25" x14ac:dyDescent="0.25">
      <c r="A10" s="3" t="s">
        <v>11</v>
      </c>
      <c r="B10" s="47">
        <v>2.5</v>
      </c>
      <c r="C10" s="48">
        <v>23</v>
      </c>
      <c r="D10" s="52">
        <f>G10/2</f>
        <v>6</v>
      </c>
      <c r="E10" s="53">
        <f>D10*C10</f>
        <v>138</v>
      </c>
      <c r="F10" s="49">
        <f>C10*16</f>
        <v>368</v>
      </c>
      <c r="G10" s="52">
        <v>12</v>
      </c>
      <c r="H10" s="9">
        <f>G10*C10</f>
        <v>276</v>
      </c>
      <c r="I10" s="7">
        <f>C10*32</f>
        <v>736</v>
      </c>
      <c r="J10" s="4" t="e">
        <f>(((A10-0.5)/12*#REF!)+(#REF!))*16+(11.5/2)</f>
        <v>#VALUE!</v>
      </c>
      <c r="K10" s="4" t="e">
        <f>(((A10-0.5)/12*#REF!)+(#REF!))*32+11.5</f>
        <v>#VALUE!</v>
      </c>
      <c r="L10" s="29"/>
      <c r="M10" s="2" t="s">
        <v>14</v>
      </c>
      <c r="N10" s="10">
        <v>5.1999999999999998E-2</v>
      </c>
      <c r="O10" s="3">
        <v>1</v>
      </c>
      <c r="P10" s="4">
        <v>5.7</v>
      </c>
      <c r="Q10" s="5">
        <v>48</v>
      </c>
      <c r="R10" s="4">
        <f t="shared" si="0"/>
        <v>3.9306666666666663</v>
      </c>
      <c r="S10" s="4">
        <f t="shared" ref="S10:S62" si="2">R10*Q10</f>
        <v>188.67199999999997</v>
      </c>
      <c r="T10" s="8">
        <f t="shared" ref="T10:T54" si="3">Q10*16</f>
        <v>768</v>
      </c>
      <c r="U10" s="4">
        <f t="shared" si="1"/>
        <v>7.8613333333333326</v>
      </c>
      <c r="V10" s="14">
        <f t="shared" ref="V10:V62" si="4">U10*Q10</f>
        <v>377.34399999999994</v>
      </c>
      <c r="W10" s="15">
        <f t="shared" ref="W10:W62" si="5">Q10*32</f>
        <v>1536</v>
      </c>
      <c r="X10" s="4">
        <f>(((O10-0.5)/12*AB$9)+(AB$10*2))*16+(11.5/2)</f>
        <v>8.6806666666666672</v>
      </c>
      <c r="Y10" s="4">
        <f>(((O10-0.5)/12*AB$9)+(AB$10*2))*32+11.5</f>
        <v>17.361333333333334</v>
      </c>
      <c r="Z10" s="4">
        <f>(((O10-(7/16))/12*AB$8)+(AB$10*2))*32+AB$17</f>
        <v>51.878</v>
      </c>
      <c r="AA10" s="2" t="s">
        <v>14</v>
      </c>
      <c r="AB10" s="10">
        <v>5.1999999999999998E-2</v>
      </c>
    </row>
    <row r="11" spans="1:28" s="30" customFormat="1" x14ac:dyDescent="0.25">
      <c r="A11" s="43"/>
      <c r="B11" s="29"/>
      <c r="C11" s="38"/>
      <c r="D11" s="39"/>
      <c r="E11" s="40"/>
      <c r="F11" s="41"/>
      <c r="G11" s="39"/>
      <c r="H11" s="44"/>
      <c r="I11" s="40"/>
      <c r="J11" s="29"/>
      <c r="K11" s="29"/>
      <c r="L11" s="29"/>
      <c r="M11" s="26"/>
      <c r="N11" s="45"/>
      <c r="O11" s="46"/>
      <c r="P11" s="47"/>
      <c r="Q11" s="48"/>
      <c r="R11" s="47"/>
      <c r="S11" s="47"/>
      <c r="T11" s="49"/>
      <c r="U11" s="47"/>
      <c r="V11" s="50"/>
      <c r="W11" s="51"/>
      <c r="X11" s="47"/>
      <c r="Y11" s="47"/>
      <c r="Z11" s="47"/>
      <c r="AA11" s="26"/>
      <c r="AB11" s="45"/>
    </row>
    <row r="12" spans="1:28" x14ac:dyDescent="0.25">
      <c r="A12" s="33"/>
      <c r="B12" s="29"/>
      <c r="C12" s="38"/>
      <c r="D12" s="39"/>
      <c r="E12" s="40"/>
      <c r="F12" s="41"/>
      <c r="G12" s="39"/>
      <c r="H12" s="37"/>
      <c r="I12" s="36"/>
      <c r="J12" s="16"/>
      <c r="K12" s="16"/>
      <c r="L12" s="29"/>
      <c r="M12" s="2"/>
      <c r="N12" s="10"/>
      <c r="O12" s="3"/>
      <c r="P12" s="4"/>
      <c r="Q12" s="5"/>
      <c r="R12" s="4"/>
      <c r="S12" s="4"/>
      <c r="T12" s="8"/>
      <c r="U12" s="4"/>
      <c r="V12" s="14"/>
      <c r="W12" s="15"/>
      <c r="X12" s="4"/>
      <c r="Y12" s="4"/>
      <c r="Z12" s="4"/>
      <c r="AA12" s="2"/>
      <c r="AB12" s="10"/>
    </row>
    <row r="13" spans="1:28" ht="15" customHeight="1" x14ac:dyDescent="0.25">
      <c r="A13" s="54" t="s">
        <v>111</v>
      </c>
      <c r="B13" s="55"/>
      <c r="C13" s="55"/>
      <c r="D13" s="55"/>
      <c r="E13" s="55"/>
      <c r="F13" s="55"/>
      <c r="G13" s="55"/>
      <c r="H13" s="55"/>
      <c r="I13" s="55"/>
      <c r="L13"/>
    </row>
    <row r="14" spans="1:28" ht="15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L14"/>
    </row>
    <row r="15" spans="1:28" x14ac:dyDescent="0.25">
      <c r="A15" s="33"/>
      <c r="B15" s="29"/>
      <c r="C15" s="38"/>
      <c r="D15" s="39"/>
      <c r="E15" s="40"/>
      <c r="F15" s="41"/>
      <c r="G15" s="39"/>
      <c r="H15" s="37"/>
      <c r="I15" s="36"/>
      <c r="J15" s="16"/>
      <c r="K15" s="16"/>
      <c r="L15" s="29"/>
      <c r="M15" s="2"/>
      <c r="N15" s="10"/>
      <c r="O15" s="3"/>
      <c r="P15" s="4"/>
      <c r="Q15" s="5"/>
      <c r="R15" s="4"/>
      <c r="S15" s="4"/>
      <c r="T15" s="8"/>
      <c r="U15" s="4"/>
      <c r="V15" s="14"/>
      <c r="W15" s="15"/>
      <c r="X15" s="4"/>
      <c r="Y15" s="4"/>
      <c r="Z15" s="4"/>
      <c r="AA15" s="2"/>
      <c r="AB15" s="10"/>
    </row>
    <row r="16" spans="1:28" ht="18.75" x14ac:dyDescent="0.3">
      <c r="A16" s="56" t="s">
        <v>111</v>
      </c>
      <c r="B16" s="56"/>
      <c r="C16" s="56"/>
      <c r="D16" s="56"/>
      <c r="E16" s="56"/>
      <c r="F16" s="56"/>
      <c r="G16" s="56"/>
      <c r="H16" s="56"/>
      <c r="I16" s="56"/>
      <c r="M16" s="2" t="s">
        <v>15</v>
      </c>
      <c r="N16" s="10">
        <v>0.16500000000000001</v>
      </c>
      <c r="O16" s="3">
        <v>1.1000000000000001</v>
      </c>
      <c r="P16" s="4">
        <v>6.3</v>
      </c>
      <c r="Q16" s="5">
        <v>43</v>
      </c>
      <c r="R16" s="4">
        <f t="shared" si="0"/>
        <v>4.1573333333333338</v>
      </c>
      <c r="S16" s="4">
        <f t="shared" si="2"/>
        <v>178.76533333333336</v>
      </c>
      <c r="T16" s="8">
        <f t="shared" si="3"/>
        <v>688</v>
      </c>
      <c r="U16" s="4">
        <f t="shared" si="1"/>
        <v>8.3146666666666675</v>
      </c>
      <c r="V16" s="14">
        <f t="shared" si="4"/>
        <v>357.53066666666672</v>
      </c>
      <c r="W16" s="15">
        <f t="shared" si="5"/>
        <v>1376</v>
      </c>
      <c r="X16" s="4">
        <f t="shared" ref="X16:X62" si="6">(((O16-0.5)/12*AB$9)+(AB$10*2))*16+(11.5/2)</f>
        <v>8.9340000000000011</v>
      </c>
      <c r="Y16" s="4">
        <f t="shared" ref="Y16:Y62" si="7">(((O16-0.5)/12*AB$9)+(AB$10*2))*32+11.5</f>
        <v>17.868000000000002</v>
      </c>
      <c r="Z16" s="4">
        <f t="shared" ref="Z16:Z62" si="8">(((O16-(7/16))/12*AB$8)+(AB$10*2))*32+AB$17</f>
        <v>52.331333333333333</v>
      </c>
      <c r="AA16" s="2" t="s">
        <v>15</v>
      </c>
      <c r="AB16" s="10">
        <v>0.16500000000000001</v>
      </c>
    </row>
    <row r="17" spans="1:28" ht="30" x14ac:dyDescent="0.25">
      <c r="A17" s="32" t="s">
        <v>1</v>
      </c>
      <c r="B17" s="32" t="s">
        <v>0</v>
      </c>
      <c r="C17" s="32" t="s">
        <v>4</v>
      </c>
      <c r="D17" s="32" t="s">
        <v>2</v>
      </c>
      <c r="E17" s="32" t="s">
        <v>5</v>
      </c>
      <c r="F17" s="32" t="s">
        <v>6</v>
      </c>
      <c r="G17" s="32" t="s">
        <v>3</v>
      </c>
      <c r="H17" s="32" t="s">
        <v>7</v>
      </c>
      <c r="I17" s="32" t="s">
        <v>8</v>
      </c>
      <c r="J17" s="2" t="s">
        <v>100</v>
      </c>
      <c r="K17" s="2"/>
      <c r="L17" s="26"/>
      <c r="M17" s="17" t="s">
        <v>103</v>
      </c>
      <c r="N17" s="19">
        <v>46</v>
      </c>
      <c r="O17" s="3">
        <v>1.2</v>
      </c>
      <c r="P17" s="4">
        <v>6.8</v>
      </c>
      <c r="Q17" s="5">
        <v>40</v>
      </c>
      <c r="R17" s="4">
        <f t="shared" si="0"/>
        <v>4.3839999999999995</v>
      </c>
      <c r="S17" s="4">
        <f t="shared" si="2"/>
        <v>175.35999999999999</v>
      </c>
      <c r="T17" s="8">
        <f t="shared" si="3"/>
        <v>640</v>
      </c>
      <c r="U17" s="4">
        <f t="shared" si="1"/>
        <v>8.7679999999999989</v>
      </c>
      <c r="V17" s="14">
        <f t="shared" si="4"/>
        <v>350.71999999999997</v>
      </c>
      <c r="W17" s="15">
        <f t="shared" si="5"/>
        <v>1280</v>
      </c>
      <c r="X17" s="4">
        <f t="shared" si="6"/>
        <v>9.1873333333333331</v>
      </c>
      <c r="Y17" s="4">
        <f t="shared" si="7"/>
        <v>18.374666666666666</v>
      </c>
      <c r="Z17" s="4">
        <f t="shared" si="8"/>
        <v>52.784666666666666</v>
      </c>
      <c r="AA17" s="17" t="s">
        <v>103</v>
      </c>
      <c r="AB17" s="19">
        <v>46</v>
      </c>
    </row>
    <row r="18" spans="1:28" x14ac:dyDescent="0.25">
      <c r="A18" s="3">
        <v>1.5</v>
      </c>
      <c r="B18" s="47">
        <v>8.1999999999999993</v>
      </c>
      <c r="C18" s="5">
        <f t="shared" ref="C18:C26" si="9">48/A18</f>
        <v>32</v>
      </c>
      <c r="D18" s="6">
        <f>X21</f>
        <v>9.9473333333333329</v>
      </c>
      <c r="E18" s="31">
        <f>D18*C18</f>
        <v>318.31466666666665</v>
      </c>
      <c r="F18" s="8">
        <f>C18*16</f>
        <v>512</v>
      </c>
      <c r="G18" s="6">
        <f>D18*2</f>
        <v>19.894666666666666</v>
      </c>
      <c r="H18" s="9">
        <f>G18*C18</f>
        <v>636.62933333333331</v>
      </c>
      <c r="I18" s="31">
        <f>C18*32</f>
        <v>1024</v>
      </c>
      <c r="O18" s="3">
        <v>1.25</v>
      </c>
      <c r="P18" s="4">
        <v>7.1</v>
      </c>
      <c r="Q18" s="5">
        <v>38</v>
      </c>
      <c r="R18" s="4">
        <f t="shared" si="0"/>
        <v>4.4973333333333336</v>
      </c>
      <c r="S18" s="4">
        <f t="shared" si="2"/>
        <v>170.89866666666668</v>
      </c>
      <c r="T18" s="8">
        <f t="shared" si="3"/>
        <v>608</v>
      </c>
      <c r="U18" s="4">
        <f t="shared" si="1"/>
        <v>8.9946666666666673</v>
      </c>
      <c r="V18" s="14">
        <f t="shared" si="4"/>
        <v>341.79733333333337</v>
      </c>
      <c r="W18" s="15">
        <f t="shared" si="5"/>
        <v>1216</v>
      </c>
      <c r="X18" s="4">
        <f t="shared" si="6"/>
        <v>9.3140000000000001</v>
      </c>
      <c r="Y18" s="4">
        <f t="shared" si="7"/>
        <v>18.628</v>
      </c>
      <c r="Z18" s="4">
        <f t="shared" si="8"/>
        <v>53.011333333333333</v>
      </c>
      <c r="AB18" s="18"/>
    </row>
    <row r="19" spans="1:28" x14ac:dyDescent="0.25">
      <c r="A19" s="3">
        <v>1.75</v>
      </c>
      <c r="B19" s="47">
        <v>9.6</v>
      </c>
      <c r="C19" s="5">
        <f t="shared" si="9"/>
        <v>27.428571428571427</v>
      </c>
      <c r="D19" s="6">
        <f>X24</f>
        <v>10.580666666666666</v>
      </c>
      <c r="E19" s="31">
        <f t="shared" ref="E19:E26" si="10">D19*C19</f>
        <v>290.21257142857138</v>
      </c>
      <c r="F19" s="8">
        <f t="shared" ref="F19:F26" si="11">C19*16</f>
        <v>438.85714285714283</v>
      </c>
      <c r="G19" s="6">
        <f t="shared" ref="G19:G25" si="12">D19*2</f>
        <v>21.161333333333332</v>
      </c>
      <c r="H19" s="9">
        <f t="shared" ref="H19:H26" si="13">G19*C19</f>
        <v>580.42514285714276</v>
      </c>
      <c r="I19" s="31">
        <f t="shared" ref="I19:I26" si="14">C19*32</f>
        <v>877.71428571428567</v>
      </c>
      <c r="O19" s="3">
        <v>1.3</v>
      </c>
      <c r="P19" s="4">
        <v>7.4</v>
      </c>
      <c r="Q19" s="5">
        <v>36</v>
      </c>
      <c r="R19" s="4">
        <f t="shared" si="0"/>
        <v>4.6106666666666669</v>
      </c>
      <c r="S19" s="4">
        <f t="shared" si="2"/>
        <v>165.98400000000001</v>
      </c>
      <c r="T19" s="8">
        <f t="shared" si="3"/>
        <v>576</v>
      </c>
      <c r="U19" s="4">
        <f t="shared" si="1"/>
        <v>9.2213333333333338</v>
      </c>
      <c r="V19" s="14">
        <f t="shared" si="4"/>
        <v>331.96800000000002</v>
      </c>
      <c r="W19" s="15">
        <f t="shared" si="5"/>
        <v>1152</v>
      </c>
      <c r="X19" s="4">
        <f t="shared" si="6"/>
        <v>9.4406666666666652</v>
      </c>
      <c r="Y19" s="4">
        <f t="shared" si="7"/>
        <v>18.88133333333333</v>
      </c>
      <c r="Z19" s="4">
        <f t="shared" si="8"/>
        <v>53.238</v>
      </c>
      <c r="AB19" s="18"/>
    </row>
    <row r="20" spans="1:28" x14ac:dyDescent="0.25">
      <c r="A20" s="3">
        <v>2</v>
      </c>
      <c r="B20" s="47">
        <v>11.1</v>
      </c>
      <c r="C20" s="5">
        <f t="shared" si="9"/>
        <v>24</v>
      </c>
      <c r="D20" s="6">
        <f>X32</f>
        <v>11.213999999999999</v>
      </c>
      <c r="E20" s="31">
        <f t="shared" si="10"/>
        <v>269.13599999999997</v>
      </c>
      <c r="F20" s="8">
        <f t="shared" si="11"/>
        <v>384</v>
      </c>
      <c r="G20" s="6">
        <f t="shared" si="12"/>
        <v>22.427999999999997</v>
      </c>
      <c r="H20" s="9">
        <f t="shared" si="13"/>
        <v>538.27199999999993</v>
      </c>
      <c r="I20" s="31">
        <f t="shared" si="14"/>
        <v>768</v>
      </c>
      <c r="O20" s="3">
        <v>1.4</v>
      </c>
      <c r="P20" s="4">
        <v>8</v>
      </c>
      <c r="Q20" s="5">
        <v>34</v>
      </c>
      <c r="R20" s="4">
        <f t="shared" si="0"/>
        <v>4.8373333333333326</v>
      </c>
      <c r="S20" s="4">
        <f t="shared" si="2"/>
        <v>164.46933333333331</v>
      </c>
      <c r="T20" s="8">
        <f t="shared" si="3"/>
        <v>544</v>
      </c>
      <c r="U20" s="4">
        <f t="shared" si="1"/>
        <v>9.6746666666666652</v>
      </c>
      <c r="V20" s="14">
        <f t="shared" si="4"/>
        <v>328.93866666666662</v>
      </c>
      <c r="W20" s="15">
        <f t="shared" si="5"/>
        <v>1088</v>
      </c>
      <c r="X20" s="4">
        <f t="shared" si="6"/>
        <v>9.6939999999999991</v>
      </c>
      <c r="Y20" s="4">
        <f t="shared" si="7"/>
        <v>19.387999999999998</v>
      </c>
      <c r="Z20" s="4">
        <f t="shared" si="8"/>
        <v>53.691333333333333</v>
      </c>
    </row>
    <row r="21" spans="1:28" x14ac:dyDescent="0.25">
      <c r="A21" s="3">
        <v>2.2000000000000002</v>
      </c>
      <c r="B21" s="47">
        <f>(B20+B22)/25+B20</f>
        <v>12.1</v>
      </c>
      <c r="C21" s="5">
        <f t="shared" si="9"/>
        <v>21.818181818181817</v>
      </c>
      <c r="D21" s="6">
        <f>X34</f>
        <v>11.720666666666666</v>
      </c>
      <c r="E21" s="31">
        <f t="shared" si="10"/>
        <v>255.72363636363633</v>
      </c>
      <c r="F21" s="8">
        <f t="shared" si="11"/>
        <v>349.09090909090907</v>
      </c>
      <c r="G21" s="6">
        <f t="shared" si="12"/>
        <v>23.441333333333333</v>
      </c>
      <c r="H21" s="9">
        <f t="shared" si="13"/>
        <v>511.44727272727266</v>
      </c>
      <c r="I21" s="31">
        <f t="shared" si="14"/>
        <v>698.18181818181813</v>
      </c>
      <c r="O21" s="3">
        <v>1.5</v>
      </c>
      <c r="P21" s="4">
        <v>8.6</v>
      </c>
      <c r="Q21" s="5">
        <v>32</v>
      </c>
      <c r="R21" s="4">
        <f t="shared" si="0"/>
        <v>5.0640000000000001</v>
      </c>
      <c r="S21" s="4">
        <f t="shared" si="2"/>
        <v>162.048</v>
      </c>
      <c r="T21" s="8">
        <f t="shared" si="3"/>
        <v>512</v>
      </c>
      <c r="U21" s="4">
        <f t="shared" si="1"/>
        <v>10.128</v>
      </c>
      <c r="V21" s="14">
        <f t="shared" si="4"/>
        <v>324.096</v>
      </c>
      <c r="W21" s="15">
        <f t="shared" si="5"/>
        <v>1024</v>
      </c>
      <c r="X21" s="4">
        <f t="shared" si="6"/>
        <v>9.9473333333333329</v>
      </c>
      <c r="Y21" s="4">
        <f t="shared" si="7"/>
        <v>19.894666666666666</v>
      </c>
      <c r="Z21" s="4">
        <f t="shared" si="8"/>
        <v>54.144666666666666</v>
      </c>
    </row>
    <row r="22" spans="1:28" x14ac:dyDescent="0.25">
      <c r="A22" s="3">
        <v>2.5</v>
      </c>
      <c r="B22" s="47">
        <v>13.9</v>
      </c>
      <c r="C22" s="5">
        <f t="shared" si="9"/>
        <v>19.2</v>
      </c>
      <c r="D22" s="6">
        <f>X38</f>
        <v>12.480666666666666</v>
      </c>
      <c r="E22" s="31">
        <f t="shared" si="10"/>
        <v>239.62879999999998</v>
      </c>
      <c r="F22" s="8">
        <f t="shared" si="11"/>
        <v>307.2</v>
      </c>
      <c r="G22" s="6">
        <f t="shared" si="12"/>
        <v>24.961333333333332</v>
      </c>
      <c r="H22" s="9">
        <f t="shared" si="13"/>
        <v>479.25759999999997</v>
      </c>
      <c r="I22" s="31">
        <f t="shared" si="14"/>
        <v>614.4</v>
      </c>
      <c r="O22" s="3">
        <v>1.6</v>
      </c>
      <c r="P22" s="4">
        <v>9.1</v>
      </c>
      <c r="Q22" s="5">
        <v>30</v>
      </c>
      <c r="R22" s="4">
        <f t="shared" si="0"/>
        <v>5.2906666666666666</v>
      </c>
      <c r="S22" s="4">
        <f t="shared" si="2"/>
        <v>158.72</v>
      </c>
      <c r="T22" s="8">
        <f t="shared" si="3"/>
        <v>480</v>
      </c>
      <c r="U22" s="4">
        <f t="shared" si="1"/>
        <v>10.581333333333333</v>
      </c>
      <c r="V22" s="14">
        <f t="shared" si="4"/>
        <v>317.44</v>
      </c>
      <c r="W22" s="15">
        <f t="shared" si="5"/>
        <v>960</v>
      </c>
      <c r="X22" s="4">
        <f t="shared" si="6"/>
        <v>10.200666666666667</v>
      </c>
      <c r="Y22" s="4">
        <f t="shared" si="7"/>
        <v>20.401333333333334</v>
      </c>
      <c r="Z22" s="4">
        <f t="shared" si="8"/>
        <v>54.597999999999999</v>
      </c>
    </row>
    <row r="23" spans="1:28" x14ac:dyDescent="0.25">
      <c r="A23" s="3">
        <v>3</v>
      </c>
      <c r="B23" s="47">
        <v>16.899999999999999</v>
      </c>
      <c r="C23" s="5">
        <f t="shared" si="9"/>
        <v>16</v>
      </c>
      <c r="D23" s="6">
        <f>X44</f>
        <v>13.747333333333334</v>
      </c>
      <c r="E23" s="31">
        <f t="shared" si="10"/>
        <v>219.95733333333334</v>
      </c>
      <c r="F23" s="8">
        <f t="shared" si="11"/>
        <v>256</v>
      </c>
      <c r="G23" s="6">
        <f t="shared" si="12"/>
        <v>27.494666666666667</v>
      </c>
      <c r="H23" s="9">
        <f t="shared" si="13"/>
        <v>439.91466666666668</v>
      </c>
      <c r="I23" s="31">
        <f t="shared" si="14"/>
        <v>512</v>
      </c>
      <c r="O23" s="3">
        <v>1.7</v>
      </c>
      <c r="P23" s="4">
        <v>9.6999999999999993</v>
      </c>
      <c r="Q23" s="5">
        <v>28</v>
      </c>
      <c r="R23" s="4">
        <f t="shared" si="0"/>
        <v>5.5173333333333332</v>
      </c>
      <c r="S23" s="4">
        <f t="shared" si="2"/>
        <v>154.48533333333333</v>
      </c>
      <c r="T23" s="8">
        <f t="shared" si="3"/>
        <v>448</v>
      </c>
      <c r="U23" s="4">
        <f t="shared" si="1"/>
        <v>11.034666666666666</v>
      </c>
      <c r="V23" s="14">
        <f t="shared" si="4"/>
        <v>308.97066666666666</v>
      </c>
      <c r="W23" s="15">
        <f t="shared" si="5"/>
        <v>896</v>
      </c>
      <c r="X23" s="4">
        <f t="shared" si="6"/>
        <v>10.454000000000001</v>
      </c>
      <c r="Y23" s="4">
        <f t="shared" si="7"/>
        <v>20.908000000000001</v>
      </c>
      <c r="Z23" s="4">
        <f t="shared" si="8"/>
        <v>55.051333333333332</v>
      </c>
    </row>
    <row r="24" spans="1:28" x14ac:dyDescent="0.25">
      <c r="A24" s="3">
        <v>3.5</v>
      </c>
      <c r="B24" s="47">
        <v>19.899999999999999</v>
      </c>
      <c r="C24" s="5">
        <f t="shared" si="9"/>
        <v>13.714285714285714</v>
      </c>
      <c r="D24" s="6">
        <f>X50</f>
        <v>15.013999999999999</v>
      </c>
      <c r="E24" s="31">
        <f t="shared" si="10"/>
        <v>205.9062857142857</v>
      </c>
      <c r="F24" s="8">
        <f t="shared" si="11"/>
        <v>219.42857142857142</v>
      </c>
      <c r="G24" s="6">
        <f t="shared" si="12"/>
        <v>30.027999999999999</v>
      </c>
      <c r="H24" s="9">
        <f t="shared" si="13"/>
        <v>411.8125714285714</v>
      </c>
      <c r="I24" s="31">
        <f t="shared" si="14"/>
        <v>438.85714285714283</v>
      </c>
      <c r="O24" s="3">
        <v>1.75</v>
      </c>
      <c r="P24" s="4">
        <v>10</v>
      </c>
      <c r="Q24" s="5">
        <v>27</v>
      </c>
      <c r="R24" s="4">
        <f t="shared" si="0"/>
        <v>5.6306666666666665</v>
      </c>
      <c r="S24" s="4">
        <f t="shared" si="2"/>
        <v>152.02799999999999</v>
      </c>
      <c r="T24" s="8">
        <f t="shared" si="3"/>
        <v>432</v>
      </c>
      <c r="U24" s="4">
        <f t="shared" si="1"/>
        <v>11.261333333333333</v>
      </c>
      <c r="V24" s="14">
        <f t="shared" si="4"/>
        <v>304.05599999999998</v>
      </c>
      <c r="W24" s="15">
        <f t="shared" si="5"/>
        <v>864</v>
      </c>
      <c r="X24" s="4">
        <f t="shared" si="6"/>
        <v>10.580666666666666</v>
      </c>
      <c r="Y24" s="4">
        <f t="shared" si="7"/>
        <v>21.161333333333332</v>
      </c>
      <c r="Z24" s="4">
        <f t="shared" si="8"/>
        <v>55.277999999999999</v>
      </c>
    </row>
    <row r="25" spans="1:28" x14ac:dyDescent="0.25">
      <c r="A25" s="3">
        <v>4</v>
      </c>
      <c r="B25" s="47">
        <v>23</v>
      </c>
      <c r="C25" s="5">
        <f t="shared" si="9"/>
        <v>12</v>
      </c>
      <c r="D25" s="6">
        <f>X56</f>
        <v>16.280666666666669</v>
      </c>
      <c r="E25" s="31">
        <f t="shared" si="10"/>
        <v>195.36800000000002</v>
      </c>
      <c r="F25" s="8">
        <f t="shared" si="11"/>
        <v>192</v>
      </c>
      <c r="G25" s="6">
        <f t="shared" si="12"/>
        <v>32.561333333333337</v>
      </c>
      <c r="H25" s="9">
        <f t="shared" si="13"/>
        <v>390.73600000000005</v>
      </c>
      <c r="I25" s="31">
        <f t="shared" si="14"/>
        <v>384</v>
      </c>
      <c r="O25" s="3">
        <v>1.8</v>
      </c>
      <c r="P25" s="4">
        <v>10.3</v>
      </c>
      <c r="Q25" s="5">
        <v>26</v>
      </c>
      <c r="R25" s="4">
        <f t="shared" si="0"/>
        <v>5.7439999999999998</v>
      </c>
      <c r="S25" s="4">
        <f t="shared" si="2"/>
        <v>149.34399999999999</v>
      </c>
      <c r="T25" s="8">
        <f t="shared" si="3"/>
        <v>416</v>
      </c>
      <c r="U25" s="4">
        <f t="shared" si="1"/>
        <v>11.488</v>
      </c>
      <c r="V25" s="14">
        <f t="shared" si="4"/>
        <v>298.68799999999999</v>
      </c>
      <c r="W25" s="15">
        <f t="shared" si="5"/>
        <v>832</v>
      </c>
      <c r="X25" s="4">
        <f t="shared" si="6"/>
        <v>10.707333333333334</v>
      </c>
      <c r="Y25" s="4">
        <f t="shared" si="7"/>
        <v>21.414666666666669</v>
      </c>
      <c r="Z25" s="4">
        <f t="shared" si="8"/>
        <v>55.504666666666665</v>
      </c>
    </row>
    <row r="26" spans="1:28" x14ac:dyDescent="0.25">
      <c r="A26" s="3">
        <v>4.5</v>
      </c>
      <c r="B26" s="47">
        <v>26.1</v>
      </c>
      <c r="C26" s="5">
        <f t="shared" si="9"/>
        <v>10.666666666666666</v>
      </c>
      <c r="D26" s="6">
        <f>X62</f>
        <v>17.547333333333334</v>
      </c>
      <c r="E26" s="31">
        <f t="shared" si="10"/>
        <v>187.17155555555556</v>
      </c>
      <c r="F26" s="8">
        <f t="shared" si="11"/>
        <v>170.66666666666666</v>
      </c>
      <c r="G26" s="6">
        <f>D26*2</f>
        <v>35.094666666666669</v>
      </c>
      <c r="H26" s="9">
        <f t="shared" si="13"/>
        <v>374.34311111111111</v>
      </c>
      <c r="I26" s="31">
        <f t="shared" si="14"/>
        <v>341.33333333333331</v>
      </c>
      <c r="O26" s="3">
        <v>1.9</v>
      </c>
      <c r="P26" s="4">
        <v>10.8</v>
      </c>
      <c r="Q26" s="5">
        <v>25</v>
      </c>
      <c r="R26" s="4">
        <f t="shared" si="0"/>
        <v>5.9706666666666663</v>
      </c>
      <c r="S26" s="4">
        <f t="shared" si="2"/>
        <v>149.26666666666665</v>
      </c>
      <c r="T26" s="8">
        <f t="shared" si="3"/>
        <v>400</v>
      </c>
      <c r="U26" s="4">
        <f t="shared" si="1"/>
        <v>11.941333333333333</v>
      </c>
      <c r="V26" s="14">
        <f t="shared" si="4"/>
        <v>298.5333333333333</v>
      </c>
      <c r="W26" s="15">
        <f t="shared" si="5"/>
        <v>800</v>
      </c>
      <c r="X26" s="4">
        <f t="shared" si="6"/>
        <v>10.960666666666665</v>
      </c>
      <c r="Y26" s="4">
        <f t="shared" si="7"/>
        <v>21.92133333333333</v>
      </c>
      <c r="Z26" s="4">
        <f t="shared" si="8"/>
        <v>55.957999999999998</v>
      </c>
    </row>
    <row r="27" spans="1:28" x14ac:dyDescent="0.25">
      <c r="A27" s="33"/>
      <c r="B27" s="29"/>
      <c r="C27" s="34"/>
      <c r="D27" s="35"/>
      <c r="E27" s="42"/>
      <c r="F27" s="27"/>
      <c r="G27" s="35"/>
      <c r="H27" s="37"/>
      <c r="I27" s="42"/>
      <c r="O27" s="3"/>
      <c r="P27" s="4"/>
      <c r="Q27" s="5"/>
      <c r="R27" s="4"/>
      <c r="S27" s="4"/>
      <c r="T27" s="8"/>
      <c r="U27" s="4"/>
      <c r="V27" s="14"/>
      <c r="W27" s="15"/>
      <c r="X27" s="4"/>
      <c r="Y27" s="4"/>
      <c r="Z27" s="4"/>
    </row>
    <row r="28" spans="1:28" x14ac:dyDescent="0.25">
      <c r="A28" s="33"/>
      <c r="B28" s="29"/>
      <c r="C28" s="34"/>
      <c r="D28" s="35"/>
      <c r="E28" s="42"/>
      <c r="F28" s="27"/>
      <c r="G28" s="35"/>
      <c r="H28" s="37"/>
      <c r="I28" s="42"/>
      <c r="O28" s="3"/>
      <c r="P28" s="4"/>
      <c r="Q28" s="5"/>
      <c r="R28" s="4"/>
      <c r="S28" s="4"/>
      <c r="T28" s="8"/>
      <c r="U28" s="4"/>
      <c r="V28" s="14"/>
      <c r="W28" s="15"/>
      <c r="X28" s="4"/>
      <c r="Y28" s="4"/>
      <c r="Z28" s="4"/>
    </row>
    <row r="29" spans="1:28" ht="15" customHeight="1" x14ac:dyDescent="0.25">
      <c r="A29" s="54" t="s">
        <v>112</v>
      </c>
      <c r="B29" s="55"/>
      <c r="C29" s="55"/>
      <c r="D29" s="55"/>
      <c r="E29" s="55"/>
      <c r="F29" s="55"/>
      <c r="G29" s="55"/>
      <c r="H29" s="55"/>
      <c r="I29" s="55"/>
      <c r="L29"/>
    </row>
    <row r="30" spans="1:28" ht="1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L30"/>
    </row>
    <row r="31" spans="1:28" x14ac:dyDescent="0.25">
      <c r="A31" s="33"/>
      <c r="B31" s="29"/>
      <c r="C31" s="34"/>
      <c r="D31" s="35"/>
      <c r="E31" s="42"/>
      <c r="F31" s="27"/>
      <c r="G31" s="35"/>
      <c r="H31" s="37"/>
      <c r="I31" s="42"/>
      <c r="O31" s="3"/>
      <c r="P31" s="4"/>
      <c r="Q31" s="5"/>
      <c r="R31" s="4"/>
      <c r="S31" s="4"/>
      <c r="T31" s="8"/>
      <c r="U31" s="4"/>
      <c r="V31" s="14"/>
      <c r="W31" s="15"/>
      <c r="X31" s="4"/>
      <c r="Y31" s="4"/>
      <c r="Z31" s="4"/>
    </row>
    <row r="32" spans="1:28" ht="18.75" x14ac:dyDescent="0.3">
      <c r="A32" s="56" t="s">
        <v>112</v>
      </c>
      <c r="B32" s="56"/>
      <c r="C32" s="56"/>
      <c r="D32" s="56"/>
      <c r="E32" s="56"/>
      <c r="F32" s="56"/>
      <c r="G32" s="56"/>
      <c r="H32" s="56"/>
      <c r="I32" s="56"/>
      <c r="O32" s="3">
        <v>2</v>
      </c>
      <c r="P32" s="4">
        <v>11.4</v>
      </c>
      <c r="Q32" s="5">
        <v>24</v>
      </c>
      <c r="R32" s="4">
        <f t="shared" si="0"/>
        <v>6.1973333333333329</v>
      </c>
      <c r="S32" s="4">
        <f t="shared" si="2"/>
        <v>148.73599999999999</v>
      </c>
      <c r="T32" s="8">
        <f t="shared" si="3"/>
        <v>384</v>
      </c>
      <c r="U32" s="4">
        <f t="shared" si="1"/>
        <v>12.394666666666666</v>
      </c>
      <c r="V32" s="14">
        <f t="shared" si="4"/>
        <v>297.47199999999998</v>
      </c>
      <c r="W32" s="15">
        <f t="shared" si="5"/>
        <v>768</v>
      </c>
      <c r="X32" s="4">
        <f t="shared" si="6"/>
        <v>11.213999999999999</v>
      </c>
      <c r="Y32" s="4">
        <f t="shared" si="7"/>
        <v>22.427999999999997</v>
      </c>
      <c r="Z32" s="4">
        <f t="shared" si="8"/>
        <v>56.411333333333332</v>
      </c>
    </row>
    <row r="33" spans="1:26" ht="30" x14ac:dyDescent="0.25">
      <c r="A33" s="32" t="s">
        <v>1</v>
      </c>
      <c r="B33" s="32" t="s">
        <v>0</v>
      </c>
      <c r="C33" s="32" t="s">
        <v>4</v>
      </c>
      <c r="D33" s="32" t="s">
        <v>2</v>
      </c>
      <c r="E33" s="32" t="s">
        <v>5</v>
      </c>
      <c r="F33" s="32" t="s">
        <v>6</v>
      </c>
      <c r="G33" s="32" t="s">
        <v>3</v>
      </c>
      <c r="H33" s="32" t="s">
        <v>7</v>
      </c>
      <c r="I33" s="32" t="s">
        <v>8</v>
      </c>
      <c r="O33" s="3">
        <v>2.1</v>
      </c>
      <c r="P33" s="4">
        <v>12</v>
      </c>
      <c r="Q33" s="5">
        <v>22</v>
      </c>
      <c r="R33" s="4">
        <f t="shared" si="0"/>
        <v>6.4240000000000004</v>
      </c>
      <c r="S33" s="4">
        <f t="shared" si="2"/>
        <v>141.328</v>
      </c>
      <c r="T33" s="8">
        <f t="shared" si="3"/>
        <v>352</v>
      </c>
      <c r="U33" s="4">
        <f t="shared" si="1"/>
        <v>12.848000000000001</v>
      </c>
      <c r="V33" s="14">
        <f t="shared" si="4"/>
        <v>282.65600000000001</v>
      </c>
      <c r="W33" s="15">
        <f t="shared" si="5"/>
        <v>704</v>
      </c>
      <c r="X33" s="4">
        <f t="shared" si="6"/>
        <v>11.467333333333332</v>
      </c>
      <c r="Y33" s="4">
        <f t="shared" si="7"/>
        <v>22.934666666666665</v>
      </c>
      <c r="Z33" s="4">
        <f t="shared" si="8"/>
        <v>56.864666666666665</v>
      </c>
    </row>
    <row r="34" spans="1:26" x14ac:dyDescent="0.25">
      <c r="A34" s="3">
        <v>1.5</v>
      </c>
      <c r="B34" s="47">
        <v>6.6</v>
      </c>
      <c r="C34" s="5">
        <f t="shared" ref="C34:C40" si="15">48/A34</f>
        <v>32</v>
      </c>
      <c r="D34" s="6">
        <f>G34/2</f>
        <v>27.072333333333333</v>
      </c>
      <c r="E34" s="31">
        <f>D34*C34</f>
        <v>866.31466666666665</v>
      </c>
      <c r="F34" s="8">
        <f t="shared" ref="F34:F40" si="16">C34*16</f>
        <v>512</v>
      </c>
      <c r="G34" s="6">
        <f>Z21</f>
        <v>54.144666666666666</v>
      </c>
      <c r="H34" s="9">
        <f t="shared" ref="H34:H40" si="17">G34*C34</f>
        <v>1732.6293333333333</v>
      </c>
      <c r="I34" s="31">
        <f>C34*32</f>
        <v>1024</v>
      </c>
      <c r="O34" s="3">
        <v>2.2000000000000002</v>
      </c>
      <c r="P34" s="4">
        <v>12.6</v>
      </c>
      <c r="Q34" s="5">
        <v>21</v>
      </c>
      <c r="R34" s="4">
        <f t="shared" si="0"/>
        <v>6.6506666666666669</v>
      </c>
      <c r="S34" s="4">
        <f t="shared" si="2"/>
        <v>139.66400000000002</v>
      </c>
      <c r="T34" s="8">
        <f t="shared" si="3"/>
        <v>336</v>
      </c>
      <c r="U34" s="4">
        <f t="shared" si="1"/>
        <v>13.301333333333334</v>
      </c>
      <c r="V34" s="14">
        <f t="shared" si="4"/>
        <v>279.32800000000003</v>
      </c>
      <c r="W34" s="15">
        <f t="shared" si="5"/>
        <v>672</v>
      </c>
      <c r="X34" s="4">
        <f t="shared" si="6"/>
        <v>11.720666666666666</v>
      </c>
      <c r="Y34" s="4">
        <f t="shared" si="7"/>
        <v>23.441333333333333</v>
      </c>
      <c r="Z34" s="4">
        <f t="shared" si="8"/>
        <v>57.317999999999998</v>
      </c>
    </row>
    <row r="35" spans="1:26" x14ac:dyDescent="0.25">
      <c r="A35" s="3">
        <v>2</v>
      </c>
      <c r="B35" s="47">
        <v>9.5</v>
      </c>
      <c r="C35" s="5">
        <f t="shared" si="15"/>
        <v>24</v>
      </c>
      <c r="D35" s="6">
        <f t="shared" ref="D35:D40" si="18">G35/2</f>
        <v>28.205666666666666</v>
      </c>
      <c r="E35" s="31">
        <f t="shared" ref="E35:E40" si="19">D35*C35</f>
        <v>676.93599999999992</v>
      </c>
      <c r="F35" s="8">
        <f t="shared" si="16"/>
        <v>384</v>
      </c>
      <c r="G35" s="6">
        <f>Z32</f>
        <v>56.411333333333332</v>
      </c>
      <c r="H35" s="9">
        <f t="shared" si="17"/>
        <v>1353.8719999999998</v>
      </c>
      <c r="I35" s="31">
        <f t="shared" ref="I35:I40" si="20">C35*32</f>
        <v>768</v>
      </c>
      <c r="O35" s="3">
        <v>2.25</v>
      </c>
      <c r="P35" s="4">
        <v>12.9</v>
      </c>
      <c r="Q35" s="5">
        <v>21</v>
      </c>
      <c r="R35" s="4">
        <f t="shared" si="0"/>
        <v>6.7639999999999993</v>
      </c>
      <c r="S35" s="4">
        <f t="shared" si="2"/>
        <v>142.04399999999998</v>
      </c>
      <c r="T35" s="8">
        <f t="shared" si="3"/>
        <v>336</v>
      </c>
      <c r="U35" s="4">
        <f t="shared" si="1"/>
        <v>13.527999999999999</v>
      </c>
      <c r="V35" s="14">
        <f t="shared" si="4"/>
        <v>284.08799999999997</v>
      </c>
      <c r="W35" s="15">
        <f t="shared" si="5"/>
        <v>672</v>
      </c>
      <c r="X35" s="4">
        <f t="shared" si="6"/>
        <v>11.847333333333333</v>
      </c>
      <c r="Y35" s="4">
        <f t="shared" si="7"/>
        <v>23.694666666666667</v>
      </c>
      <c r="Z35" s="4">
        <f t="shared" si="8"/>
        <v>57.544666666666664</v>
      </c>
    </row>
    <row r="36" spans="1:26" x14ac:dyDescent="0.25">
      <c r="A36" s="3">
        <v>2.5</v>
      </c>
      <c r="B36" s="47">
        <v>12.3</v>
      </c>
      <c r="C36" s="5">
        <f t="shared" si="15"/>
        <v>19.2</v>
      </c>
      <c r="D36" s="6">
        <f t="shared" si="18"/>
        <v>29.338999999999999</v>
      </c>
      <c r="E36" s="31">
        <f t="shared" si="19"/>
        <v>563.30879999999991</v>
      </c>
      <c r="F36" s="8">
        <f t="shared" si="16"/>
        <v>307.2</v>
      </c>
      <c r="G36" s="6">
        <f>Z38</f>
        <v>58.677999999999997</v>
      </c>
      <c r="H36" s="9">
        <f t="shared" si="17"/>
        <v>1126.6175999999998</v>
      </c>
      <c r="I36" s="31">
        <f t="shared" si="20"/>
        <v>614.4</v>
      </c>
      <c r="O36" s="3">
        <v>2.2999999999999998</v>
      </c>
      <c r="P36" s="4">
        <v>13.2</v>
      </c>
      <c r="Q36" s="5">
        <v>20</v>
      </c>
      <c r="R36" s="4">
        <f t="shared" si="0"/>
        <v>6.8773333333333326</v>
      </c>
      <c r="S36" s="4">
        <f t="shared" si="2"/>
        <v>137.54666666666665</v>
      </c>
      <c r="T36" s="8">
        <f t="shared" si="3"/>
        <v>320</v>
      </c>
      <c r="U36" s="4">
        <f t="shared" si="1"/>
        <v>13.754666666666665</v>
      </c>
      <c r="V36" s="14">
        <f t="shared" si="4"/>
        <v>275.09333333333331</v>
      </c>
      <c r="W36" s="15">
        <f t="shared" si="5"/>
        <v>640</v>
      </c>
      <c r="X36" s="4">
        <f t="shared" si="6"/>
        <v>11.974</v>
      </c>
      <c r="Y36" s="4">
        <f t="shared" si="7"/>
        <v>23.948</v>
      </c>
      <c r="Z36" s="4">
        <f t="shared" si="8"/>
        <v>57.771333333333331</v>
      </c>
    </row>
    <row r="37" spans="1:26" x14ac:dyDescent="0.25">
      <c r="A37" s="3">
        <v>3</v>
      </c>
      <c r="B37" s="47">
        <v>15.3</v>
      </c>
      <c r="C37" s="5">
        <f t="shared" si="15"/>
        <v>16</v>
      </c>
      <c r="D37" s="6">
        <f t="shared" si="18"/>
        <v>30.472333333333331</v>
      </c>
      <c r="E37" s="31">
        <f t="shared" si="19"/>
        <v>487.5573333333333</v>
      </c>
      <c r="F37" s="8">
        <f t="shared" si="16"/>
        <v>256</v>
      </c>
      <c r="G37" s="6">
        <f>Z44</f>
        <v>60.944666666666663</v>
      </c>
      <c r="H37" s="9">
        <f t="shared" si="17"/>
        <v>975.11466666666661</v>
      </c>
      <c r="I37" s="31">
        <f t="shared" si="20"/>
        <v>512</v>
      </c>
      <c r="O37" s="3">
        <v>2.4</v>
      </c>
      <c r="P37" s="4">
        <v>13.8</v>
      </c>
      <c r="Q37" s="5">
        <v>20</v>
      </c>
      <c r="R37" s="4">
        <f t="shared" si="0"/>
        <v>7.1039999999999992</v>
      </c>
      <c r="S37" s="4">
        <f t="shared" si="2"/>
        <v>142.07999999999998</v>
      </c>
      <c r="T37" s="8">
        <f t="shared" si="3"/>
        <v>320</v>
      </c>
      <c r="U37" s="4">
        <f t="shared" si="1"/>
        <v>14.207999999999998</v>
      </c>
      <c r="V37" s="14">
        <f t="shared" si="4"/>
        <v>284.15999999999997</v>
      </c>
      <c r="W37" s="15">
        <f t="shared" si="5"/>
        <v>640</v>
      </c>
      <c r="X37" s="4">
        <f t="shared" si="6"/>
        <v>12.227333333333332</v>
      </c>
      <c r="Y37" s="4">
        <f t="shared" si="7"/>
        <v>24.454666666666665</v>
      </c>
      <c r="Z37" s="4">
        <f t="shared" si="8"/>
        <v>58.224666666666664</v>
      </c>
    </row>
    <row r="38" spans="1:26" x14ac:dyDescent="0.25">
      <c r="A38" s="3">
        <v>3.5</v>
      </c>
      <c r="B38" s="47">
        <v>18.3</v>
      </c>
      <c r="C38" s="5">
        <f t="shared" si="15"/>
        <v>13.714285714285714</v>
      </c>
      <c r="D38" s="6">
        <f t="shared" si="18"/>
        <v>31.605666666666664</v>
      </c>
      <c r="E38" s="31">
        <f t="shared" si="19"/>
        <v>433.44914285714282</v>
      </c>
      <c r="F38" s="8">
        <f t="shared" si="16"/>
        <v>219.42857142857142</v>
      </c>
      <c r="G38" s="6">
        <f>Z50</f>
        <v>63.211333333333329</v>
      </c>
      <c r="H38" s="9">
        <f t="shared" si="17"/>
        <v>866.89828571428563</v>
      </c>
      <c r="I38" s="31">
        <f t="shared" si="20"/>
        <v>438.85714285714283</v>
      </c>
      <c r="O38" s="3">
        <v>2.5</v>
      </c>
      <c r="P38" s="4">
        <v>14.4</v>
      </c>
      <c r="Q38" s="5">
        <v>19</v>
      </c>
      <c r="R38" s="4">
        <f t="shared" si="0"/>
        <v>7.3306666666666667</v>
      </c>
      <c r="S38" s="4">
        <f t="shared" si="2"/>
        <v>139.28266666666667</v>
      </c>
      <c r="T38" s="8">
        <f t="shared" si="3"/>
        <v>304</v>
      </c>
      <c r="U38" s="4">
        <f t="shared" si="1"/>
        <v>14.661333333333333</v>
      </c>
      <c r="V38" s="14">
        <f t="shared" si="4"/>
        <v>278.56533333333334</v>
      </c>
      <c r="W38" s="15">
        <f t="shared" si="5"/>
        <v>608</v>
      </c>
      <c r="X38" s="4">
        <f t="shared" si="6"/>
        <v>12.480666666666666</v>
      </c>
      <c r="Y38" s="4">
        <f t="shared" si="7"/>
        <v>24.961333333333332</v>
      </c>
      <c r="Z38" s="4">
        <f t="shared" si="8"/>
        <v>58.677999999999997</v>
      </c>
    </row>
    <row r="39" spans="1:26" x14ac:dyDescent="0.25">
      <c r="A39" s="3">
        <v>4</v>
      </c>
      <c r="B39" s="47">
        <v>21.4</v>
      </c>
      <c r="C39" s="5">
        <f t="shared" si="15"/>
        <v>12</v>
      </c>
      <c r="D39" s="6">
        <f t="shared" si="18"/>
        <v>32.738999999999997</v>
      </c>
      <c r="E39" s="31">
        <f t="shared" si="19"/>
        <v>392.86799999999994</v>
      </c>
      <c r="F39" s="8">
        <f t="shared" si="16"/>
        <v>192</v>
      </c>
      <c r="G39" s="6">
        <f>Z56</f>
        <v>65.477999999999994</v>
      </c>
      <c r="H39" s="9">
        <f t="shared" si="17"/>
        <v>785.73599999999988</v>
      </c>
      <c r="I39" s="31">
        <f t="shared" si="20"/>
        <v>384</v>
      </c>
      <c r="O39" s="3">
        <v>2.6</v>
      </c>
      <c r="P39" s="4">
        <v>15</v>
      </c>
      <c r="Q39" s="5">
        <v>18</v>
      </c>
      <c r="R39" s="4">
        <f t="shared" si="0"/>
        <v>7.5573333333333332</v>
      </c>
      <c r="S39" s="4">
        <f t="shared" si="2"/>
        <v>136.03200000000001</v>
      </c>
      <c r="T39" s="8">
        <f t="shared" si="3"/>
        <v>288</v>
      </c>
      <c r="U39" s="4">
        <f t="shared" si="1"/>
        <v>15.114666666666666</v>
      </c>
      <c r="V39" s="14">
        <f t="shared" si="4"/>
        <v>272.06400000000002</v>
      </c>
      <c r="W39" s="15">
        <f t="shared" si="5"/>
        <v>576</v>
      </c>
      <c r="X39" s="4">
        <f t="shared" si="6"/>
        <v>12.734</v>
      </c>
      <c r="Y39" s="4">
        <f t="shared" si="7"/>
        <v>25.468</v>
      </c>
      <c r="Z39" s="4">
        <f t="shared" si="8"/>
        <v>59.13133333333333</v>
      </c>
    </row>
    <row r="40" spans="1:26" x14ac:dyDescent="0.25">
      <c r="A40" s="3">
        <v>4.5</v>
      </c>
      <c r="B40" s="47">
        <v>24.5</v>
      </c>
      <c r="C40" s="5">
        <f t="shared" si="15"/>
        <v>10.666666666666666</v>
      </c>
      <c r="D40" s="6">
        <f t="shared" si="18"/>
        <v>33.87233333333333</v>
      </c>
      <c r="E40" s="31">
        <f t="shared" si="19"/>
        <v>361.30488888888885</v>
      </c>
      <c r="F40" s="8">
        <f t="shared" si="16"/>
        <v>170.66666666666666</v>
      </c>
      <c r="G40" s="6">
        <f>Z62</f>
        <v>67.74466666666666</v>
      </c>
      <c r="H40" s="9">
        <f t="shared" si="17"/>
        <v>722.60977777777771</v>
      </c>
      <c r="I40" s="31">
        <f t="shared" si="20"/>
        <v>341.33333333333331</v>
      </c>
      <c r="O40" s="3">
        <v>2.7</v>
      </c>
      <c r="P40" s="4">
        <v>15.6</v>
      </c>
      <c r="Q40" s="5">
        <v>17</v>
      </c>
      <c r="R40" s="4">
        <f t="shared" si="0"/>
        <v>7.7839999999999998</v>
      </c>
      <c r="S40" s="4">
        <f t="shared" si="2"/>
        <v>132.328</v>
      </c>
      <c r="T40" s="8">
        <f t="shared" si="3"/>
        <v>272</v>
      </c>
      <c r="U40" s="4">
        <f t="shared" si="1"/>
        <v>15.568</v>
      </c>
      <c r="V40" s="14">
        <f t="shared" si="4"/>
        <v>264.65600000000001</v>
      </c>
      <c r="W40" s="15">
        <f t="shared" si="5"/>
        <v>544</v>
      </c>
      <c r="X40" s="4">
        <f t="shared" si="6"/>
        <v>12.987333333333332</v>
      </c>
      <c r="Y40" s="4">
        <f t="shared" si="7"/>
        <v>25.974666666666664</v>
      </c>
      <c r="Z40" s="4">
        <f t="shared" si="8"/>
        <v>59.584666666666664</v>
      </c>
    </row>
    <row r="41" spans="1:26" x14ac:dyDescent="0.25">
      <c r="O41" s="3">
        <v>2.75</v>
      </c>
      <c r="P41" s="4">
        <v>15.9</v>
      </c>
      <c r="Q41" s="5">
        <v>17</v>
      </c>
      <c r="R41" s="4">
        <f t="shared" si="0"/>
        <v>7.8973333333333322</v>
      </c>
      <c r="S41" s="4">
        <f t="shared" si="2"/>
        <v>134.25466666666665</v>
      </c>
      <c r="T41" s="8">
        <f t="shared" si="3"/>
        <v>272</v>
      </c>
      <c r="U41" s="4">
        <f t="shared" si="1"/>
        <v>15.794666666666664</v>
      </c>
      <c r="V41" s="14">
        <f t="shared" si="4"/>
        <v>268.5093333333333</v>
      </c>
      <c r="W41" s="15">
        <f t="shared" si="5"/>
        <v>544</v>
      </c>
      <c r="X41" s="4">
        <f t="shared" si="6"/>
        <v>13.113999999999999</v>
      </c>
      <c r="Y41" s="4">
        <f t="shared" si="7"/>
        <v>26.227999999999998</v>
      </c>
      <c r="Z41" s="4">
        <f t="shared" si="8"/>
        <v>59.811333333333337</v>
      </c>
    </row>
    <row r="42" spans="1:26" x14ac:dyDescent="0.25">
      <c r="J42" s="2" t="s">
        <v>100</v>
      </c>
      <c r="K42" s="2"/>
      <c r="L42" s="26"/>
      <c r="O42" s="3">
        <v>2.8</v>
      </c>
      <c r="P42" s="4">
        <v>16.2</v>
      </c>
      <c r="Q42" s="5">
        <v>17</v>
      </c>
      <c r="R42" s="4">
        <f t="shared" si="0"/>
        <v>8.0106666666666655</v>
      </c>
      <c r="S42" s="4">
        <f t="shared" si="2"/>
        <v>136.18133333333333</v>
      </c>
      <c r="T42" s="8">
        <f t="shared" si="3"/>
        <v>272</v>
      </c>
      <c r="U42" s="4">
        <f t="shared" si="1"/>
        <v>16.021333333333331</v>
      </c>
      <c r="V42" s="14">
        <f t="shared" si="4"/>
        <v>272.36266666666666</v>
      </c>
      <c r="W42" s="15">
        <f t="shared" si="5"/>
        <v>544</v>
      </c>
      <c r="X42" s="4">
        <f t="shared" si="6"/>
        <v>13.240666666666666</v>
      </c>
      <c r="Y42" s="4">
        <f t="shared" si="7"/>
        <v>26.481333333333332</v>
      </c>
      <c r="Z42" s="4">
        <f t="shared" si="8"/>
        <v>60.037999999999997</v>
      </c>
    </row>
    <row r="43" spans="1:26" x14ac:dyDescent="0.25">
      <c r="O43" s="3">
        <v>2.9</v>
      </c>
      <c r="P43" s="4">
        <v>16.8</v>
      </c>
      <c r="Q43" s="5">
        <v>16</v>
      </c>
      <c r="R43" s="4">
        <f t="shared" si="0"/>
        <v>8.2373333333333338</v>
      </c>
      <c r="S43" s="4">
        <f t="shared" si="2"/>
        <v>131.79733333333334</v>
      </c>
      <c r="T43" s="8">
        <f t="shared" si="3"/>
        <v>256</v>
      </c>
      <c r="U43" s="4">
        <f t="shared" si="1"/>
        <v>16.474666666666668</v>
      </c>
      <c r="V43" s="14">
        <f t="shared" si="4"/>
        <v>263.59466666666668</v>
      </c>
      <c r="W43" s="15">
        <f t="shared" si="5"/>
        <v>512</v>
      </c>
      <c r="X43" s="4">
        <f t="shared" si="6"/>
        <v>13.494</v>
      </c>
      <c r="Y43" s="4">
        <f t="shared" si="7"/>
        <v>26.988</v>
      </c>
      <c r="Z43" s="4">
        <f t="shared" si="8"/>
        <v>60.49133333333333</v>
      </c>
    </row>
    <row r="44" spans="1:26" x14ac:dyDescent="0.25">
      <c r="O44" s="3">
        <v>3</v>
      </c>
      <c r="P44" s="4">
        <v>17.399999999999999</v>
      </c>
      <c r="Q44" s="5">
        <v>16</v>
      </c>
      <c r="R44" s="4">
        <f t="shared" si="0"/>
        <v>8.4640000000000004</v>
      </c>
      <c r="S44" s="4">
        <f t="shared" si="2"/>
        <v>135.42400000000001</v>
      </c>
      <c r="T44" s="8">
        <f t="shared" si="3"/>
        <v>256</v>
      </c>
      <c r="U44" s="4">
        <f t="shared" si="1"/>
        <v>16.928000000000001</v>
      </c>
      <c r="V44" s="14">
        <f t="shared" si="4"/>
        <v>270.84800000000001</v>
      </c>
      <c r="W44" s="15">
        <f t="shared" si="5"/>
        <v>512</v>
      </c>
      <c r="X44" s="4">
        <f t="shared" si="6"/>
        <v>13.747333333333334</v>
      </c>
      <c r="Y44" s="4">
        <f t="shared" si="7"/>
        <v>27.494666666666667</v>
      </c>
      <c r="Z44" s="4">
        <f t="shared" si="8"/>
        <v>60.944666666666663</v>
      </c>
    </row>
    <row r="45" spans="1:26" x14ac:dyDescent="0.25">
      <c r="O45" s="3">
        <v>3.1</v>
      </c>
      <c r="P45" s="4">
        <v>18</v>
      </c>
      <c r="Q45" s="5">
        <v>15</v>
      </c>
      <c r="R45" s="4">
        <f t="shared" si="0"/>
        <v>8.690666666666667</v>
      </c>
      <c r="S45" s="4">
        <f t="shared" si="2"/>
        <v>130.36000000000001</v>
      </c>
      <c r="T45" s="8">
        <f t="shared" si="3"/>
        <v>240</v>
      </c>
      <c r="U45" s="4">
        <f t="shared" si="1"/>
        <v>17.381333333333334</v>
      </c>
      <c r="V45" s="14">
        <f t="shared" si="4"/>
        <v>260.72000000000003</v>
      </c>
      <c r="W45" s="15">
        <f t="shared" si="5"/>
        <v>480</v>
      </c>
      <c r="X45" s="4">
        <f t="shared" si="6"/>
        <v>14.000666666666667</v>
      </c>
      <c r="Y45" s="4">
        <f t="shared" si="7"/>
        <v>28.001333333333335</v>
      </c>
      <c r="Z45" s="4">
        <f t="shared" si="8"/>
        <v>61.397999999999996</v>
      </c>
    </row>
    <row r="46" spans="1:26" x14ac:dyDescent="0.25">
      <c r="O46" s="3">
        <v>3.2</v>
      </c>
      <c r="P46" s="4">
        <v>18.600000000000001</v>
      </c>
      <c r="Q46" s="5">
        <v>15</v>
      </c>
      <c r="R46" s="4">
        <f t="shared" si="0"/>
        <v>8.9173333333333336</v>
      </c>
      <c r="S46" s="4">
        <f t="shared" si="2"/>
        <v>133.76</v>
      </c>
      <c r="T46" s="8">
        <f t="shared" si="3"/>
        <v>240</v>
      </c>
      <c r="U46" s="4">
        <f t="shared" si="1"/>
        <v>17.834666666666667</v>
      </c>
      <c r="V46" s="14">
        <f t="shared" si="4"/>
        <v>267.52</v>
      </c>
      <c r="W46" s="15">
        <f t="shared" si="5"/>
        <v>480</v>
      </c>
      <c r="X46" s="4">
        <f t="shared" si="6"/>
        <v>14.254</v>
      </c>
      <c r="Y46" s="4">
        <f t="shared" si="7"/>
        <v>28.507999999999999</v>
      </c>
      <c r="Z46" s="4">
        <f t="shared" si="8"/>
        <v>61.851333333333329</v>
      </c>
    </row>
    <row r="47" spans="1:26" x14ac:dyDescent="0.25">
      <c r="O47" s="3">
        <v>3.25</v>
      </c>
      <c r="P47" s="4">
        <v>18.899999999999999</v>
      </c>
      <c r="Q47" s="5">
        <v>14</v>
      </c>
      <c r="R47" s="4">
        <f t="shared" si="0"/>
        <v>9.0306666666666668</v>
      </c>
      <c r="S47" s="4">
        <f t="shared" si="2"/>
        <v>126.42933333333333</v>
      </c>
      <c r="T47" s="8">
        <f t="shared" si="3"/>
        <v>224</v>
      </c>
      <c r="U47" s="4">
        <f t="shared" si="1"/>
        <v>18.061333333333334</v>
      </c>
      <c r="V47" s="14">
        <f t="shared" si="4"/>
        <v>252.85866666666666</v>
      </c>
      <c r="W47" s="15">
        <f t="shared" si="5"/>
        <v>448</v>
      </c>
      <c r="X47" s="4">
        <f t="shared" si="6"/>
        <v>14.380666666666666</v>
      </c>
      <c r="Y47" s="4">
        <f t="shared" si="7"/>
        <v>28.761333333333333</v>
      </c>
      <c r="Z47" s="4">
        <f t="shared" si="8"/>
        <v>62.078000000000003</v>
      </c>
    </row>
    <row r="48" spans="1:26" x14ac:dyDescent="0.25">
      <c r="O48" s="3">
        <v>3.3</v>
      </c>
      <c r="P48" s="4">
        <v>19.2</v>
      </c>
      <c r="Q48" s="5">
        <v>14</v>
      </c>
      <c r="R48" s="4">
        <f t="shared" si="0"/>
        <v>9.1439999999999984</v>
      </c>
      <c r="S48" s="4">
        <f t="shared" si="2"/>
        <v>128.01599999999996</v>
      </c>
      <c r="T48" s="8">
        <f t="shared" si="3"/>
        <v>224</v>
      </c>
      <c r="U48" s="4">
        <f t="shared" si="1"/>
        <v>18.287999999999997</v>
      </c>
      <c r="V48" s="14">
        <f t="shared" si="4"/>
        <v>256.03199999999993</v>
      </c>
      <c r="W48" s="15">
        <f t="shared" si="5"/>
        <v>448</v>
      </c>
      <c r="X48" s="4">
        <f t="shared" si="6"/>
        <v>14.507333333333332</v>
      </c>
      <c r="Y48" s="4">
        <f t="shared" si="7"/>
        <v>29.014666666666663</v>
      </c>
      <c r="Z48" s="4">
        <f t="shared" si="8"/>
        <v>62.304666666666662</v>
      </c>
    </row>
    <row r="49" spans="15:26" x14ac:dyDescent="0.25">
      <c r="O49" s="3">
        <v>3.4</v>
      </c>
      <c r="P49" s="4">
        <v>19.899999999999999</v>
      </c>
      <c r="Q49" s="5">
        <v>14</v>
      </c>
      <c r="R49" s="4">
        <f t="shared" si="0"/>
        <v>9.3706666666666667</v>
      </c>
      <c r="S49" s="4">
        <f t="shared" si="2"/>
        <v>131.18933333333334</v>
      </c>
      <c r="T49" s="8">
        <f t="shared" si="3"/>
        <v>224</v>
      </c>
      <c r="U49" s="4">
        <f t="shared" si="1"/>
        <v>18.741333333333333</v>
      </c>
      <c r="V49" s="14">
        <f t="shared" si="4"/>
        <v>262.37866666666667</v>
      </c>
      <c r="W49" s="15">
        <f t="shared" si="5"/>
        <v>448</v>
      </c>
      <c r="X49" s="4">
        <f t="shared" si="6"/>
        <v>14.760666666666667</v>
      </c>
      <c r="Y49" s="4">
        <f t="shared" si="7"/>
        <v>29.521333333333335</v>
      </c>
      <c r="Z49" s="4">
        <f t="shared" si="8"/>
        <v>62.757999999999996</v>
      </c>
    </row>
    <row r="50" spans="15:26" x14ac:dyDescent="0.25">
      <c r="O50" s="3">
        <v>3.5</v>
      </c>
      <c r="P50" s="4">
        <v>20.5</v>
      </c>
      <c r="Q50" s="5">
        <v>13</v>
      </c>
      <c r="R50" s="4">
        <f t="shared" si="0"/>
        <v>9.5973333333333333</v>
      </c>
      <c r="S50" s="4">
        <f t="shared" si="2"/>
        <v>124.76533333333333</v>
      </c>
      <c r="T50" s="8">
        <f t="shared" si="3"/>
        <v>208</v>
      </c>
      <c r="U50" s="4">
        <f t="shared" si="1"/>
        <v>19.194666666666667</v>
      </c>
      <c r="V50" s="14">
        <f t="shared" si="4"/>
        <v>249.53066666666666</v>
      </c>
      <c r="W50" s="15">
        <f t="shared" si="5"/>
        <v>416</v>
      </c>
      <c r="X50" s="4">
        <f t="shared" si="6"/>
        <v>15.013999999999999</v>
      </c>
      <c r="Y50" s="4">
        <f t="shared" si="7"/>
        <v>30.027999999999999</v>
      </c>
      <c r="Z50" s="4">
        <f t="shared" si="8"/>
        <v>63.211333333333329</v>
      </c>
    </row>
    <row r="51" spans="15:26" x14ac:dyDescent="0.25">
      <c r="O51" s="3">
        <v>3.6</v>
      </c>
      <c r="P51" s="4">
        <v>21.1</v>
      </c>
      <c r="Q51" s="5">
        <v>13</v>
      </c>
      <c r="R51" s="4">
        <f t="shared" si="0"/>
        <v>9.8239999999999998</v>
      </c>
      <c r="S51" s="4">
        <f t="shared" si="2"/>
        <v>127.712</v>
      </c>
      <c r="T51" s="8">
        <f t="shared" si="3"/>
        <v>208</v>
      </c>
      <c r="U51" s="4">
        <f t="shared" si="1"/>
        <v>19.648</v>
      </c>
      <c r="V51" s="14">
        <f t="shared" si="4"/>
        <v>255.42400000000001</v>
      </c>
      <c r="W51" s="15">
        <f t="shared" si="5"/>
        <v>416</v>
      </c>
      <c r="X51" s="4">
        <f t="shared" si="6"/>
        <v>15.267333333333333</v>
      </c>
      <c r="Y51" s="4">
        <f t="shared" si="7"/>
        <v>30.534666666666666</v>
      </c>
      <c r="Z51" s="4">
        <f t="shared" si="8"/>
        <v>63.664666666666662</v>
      </c>
    </row>
    <row r="52" spans="15:26" x14ac:dyDescent="0.25">
      <c r="O52" s="3">
        <v>3.7</v>
      </c>
      <c r="P52" s="4">
        <v>21.7</v>
      </c>
      <c r="Q52" s="5">
        <v>12</v>
      </c>
      <c r="R52" s="4">
        <f t="shared" si="0"/>
        <v>10.050666666666666</v>
      </c>
      <c r="S52" s="4">
        <f t="shared" si="2"/>
        <v>120.608</v>
      </c>
      <c r="T52" s="8">
        <f t="shared" si="3"/>
        <v>192</v>
      </c>
      <c r="U52" s="4">
        <f t="shared" si="1"/>
        <v>20.101333333333333</v>
      </c>
      <c r="V52" s="14">
        <f t="shared" si="4"/>
        <v>241.21600000000001</v>
      </c>
      <c r="W52" s="15">
        <f t="shared" si="5"/>
        <v>384</v>
      </c>
      <c r="X52" s="4">
        <f t="shared" si="6"/>
        <v>15.520666666666665</v>
      </c>
      <c r="Y52" s="4">
        <f t="shared" si="7"/>
        <v>31.041333333333331</v>
      </c>
      <c r="Z52" s="4">
        <f t="shared" si="8"/>
        <v>64.117999999999995</v>
      </c>
    </row>
    <row r="53" spans="15:26" x14ac:dyDescent="0.25">
      <c r="O53" s="3">
        <v>3.75</v>
      </c>
      <c r="P53" s="4">
        <v>22</v>
      </c>
      <c r="Q53" s="5">
        <v>12</v>
      </c>
      <c r="R53" s="4">
        <f t="shared" si="0"/>
        <v>10.164</v>
      </c>
      <c r="S53" s="4">
        <f t="shared" si="2"/>
        <v>121.96799999999999</v>
      </c>
      <c r="T53" s="8">
        <f t="shared" si="3"/>
        <v>192</v>
      </c>
      <c r="U53" s="4">
        <f t="shared" si="1"/>
        <v>20.327999999999999</v>
      </c>
      <c r="V53" s="14">
        <f t="shared" si="4"/>
        <v>243.93599999999998</v>
      </c>
      <c r="W53" s="15">
        <f t="shared" si="5"/>
        <v>384</v>
      </c>
      <c r="X53" s="4">
        <f t="shared" si="6"/>
        <v>15.647333333333332</v>
      </c>
      <c r="Y53" s="4">
        <f t="shared" si="7"/>
        <v>31.294666666666664</v>
      </c>
      <c r="Z53" s="4">
        <f t="shared" si="8"/>
        <v>64.344666666666669</v>
      </c>
    </row>
    <row r="54" spans="15:26" x14ac:dyDescent="0.25">
      <c r="O54" s="3">
        <v>3.8</v>
      </c>
      <c r="P54" s="4">
        <v>22.3</v>
      </c>
      <c r="Q54" s="5">
        <v>12</v>
      </c>
      <c r="R54" s="4">
        <f t="shared" si="0"/>
        <v>10.277333333333333</v>
      </c>
      <c r="S54" s="4">
        <f t="shared" si="2"/>
        <v>123.328</v>
      </c>
      <c r="T54" s="8">
        <f t="shared" si="3"/>
        <v>192</v>
      </c>
      <c r="U54" s="4">
        <f t="shared" si="1"/>
        <v>20.554666666666666</v>
      </c>
      <c r="V54" s="14">
        <f t="shared" si="4"/>
        <v>246.65600000000001</v>
      </c>
      <c r="W54" s="15">
        <f t="shared" si="5"/>
        <v>384</v>
      </c>
      <c r="X54" s="4">
        <f t="shared" si="6"/>
        <v>15.773999999999999</v>
      </c>
      <c r="Y54" s="4">
        <f t="shared" si="7"/>
        <v>31.547999999999998</v>
      </c>
      <c r="Z54" s="4">
        <f t="shared" si="8"/>
        <v>64.571333333333328</v>
      </c>
    </row>
    <row r="55" spans="15:26" x14ac:dyDescent="0.25">
      <c r="O55" s="3">
        <v>3.9</v>
      </c>
      <c r="P55" s="4">
        <v>23</v>
      </c>
      <c r="Q55" s="5">
        <v>12</v>
      </c>
      <c r="R55" s="4">
        <f t="shared" si="0"/>
        <v>10.504</v>
      </c>
      <c r="S55" s="4">
        <f t="shared" si="2"/>
        <v>126.048</v>
      </c>
      <c r="T55" s="8">
        <f>Q55*16</f>
        <v>192</v>
      </c>
      <c r="U55" s="4">
        <f t="shared" si="1"/>
        <v>21.007999999999999</v>
      </c>
      <c r="V55" s="14">
        <f t="shared" si="4"/>
        <v>252.096</v>
      </c>
      <c r="W55" s="15">
        <f t="shared" si="5"/>
        <v>384</v>
      </c>
      <c r="X55" s="4">
        <f t="shared" si="6"/>
        <v>16.027333333333331</v>
      </c>
      <c r="Y55" s="4">
        <f t="shared" si="7"/>
        <v>32.054666666666662</v>
      </c>
      <c r="Z55" s="4">
        <f t="shared" si="8"/>
        <v>65.024666666666661</v>
      </c>
    </row>
    <row r="56" spans="15:26" x14ac:dyDescent="0.25">
      <c r="O56" s="3">
        <v>4</v>
      </c>
      <c r="P56" s="4">
        <v>23.6</v>
      </c>
      <c r="Q56" s="5">
        <v>12</v>
      </c>
      <c r="R56" s="4">
        <f t="shared" si="0"/>
        <v>10.730666666666666</v>
      </c>
      <c r="S56" s="4">
        <f t="shared" si="2"/>
        <v>128.768</v>
      </c>
      <c r="T56" s="8">
        <f t="shared" ref="T56:T62" si="21">Q56*16</f>
        <v>192</v>
      </c>
      <c r="U56" s="4">
        <f t="shared" si="1"/>
        <v>21.461333333333332</v>
      </c>
      <c r="V56" s="14">
        <f t="shared" si="4"/>
        <v>257.536</v>
      </c>
      <c r="W56" s="15">
        <f t="shared" si="5"/>
        <v>384</v>
      </c>
      <c r="X56" s="4">
        <f t="shared" si="6"/>
        <v>16.280666666666669</v>
      </c>
      <c r="Y56" s="4">
        <f t="shared" si="7"/>
        <v>32.561333333333337</v>
      </c>
      <c r="Z56" s="4">
        <f t="shared" si="8"/>
        <v>65.477999999999994</v>
      </c>
    </row>
    <row r="57" spans="15:26" x14ac:dyDescent="0.25">
      <c r="O57" s="3">
        <v>4.0999999999999996</v>
      </c>
      <c r="P57" s="4">
        <v>24.2</v>
      </c>
      <c r="Q57" s="5">
        <v>11</v>
      </c>
      <c r="R57" s="4">
        <f t="shared" si="0"/>
        <v>10.957333333333331</v>
      </c>
      <c r="S57" s="4">
        <f t="shared" si="2"/>
        <v>120.53066666666663</v>
      </c>
      <c r="T57" s="8">
        <f t="shared" si="21"/>
        <v>176</v>
      </c>
      <c r="U57" s="4">
        <f t="shared" si="1"/>
        <v>21.914666666666662</v>
      </c>
      <c r="V57" s="14">
        <f t="shared" si="4"/>
        <v>241.06133333333327</v>
      </c>
      <c r="W57" s="15">
        <f t="shared" si="5"/>
        <v>352</v>
      </c>
      <c r="X57" s="4">
        <f t="shared" si="6"/>
        <v>16.533999999999999</v>
      </c>
      <c r="Y57" s="4">
        <f t="shared" si="7"/>
        <v>33.067999999999998</v>
      </c>
      <c r="Z57" s="4">
        <f t="shared" si="8"/>
        <v>65.931333333333328</v>
      </c>
    </row>
    <row r="58" spans="15:26" x14ac:dyDescent="0.25">
      <c r="O58" s="3">
        <v>4.2</v>
      </c>
      <c r="P58" s="4">
        <v>24.9</v>
      </c>
      <c r="Q58" s="5">
        <v>11</v>
      </c>
      <c r="R58" s="4">
        <f t="shared" si="0"/>
        <v>11.184000000000001</v>
      </c>
      <c r="S58" s="4">
        <f t="shared" si="2"/>
        <v>123.02400000000002</v>
      </c>
      <c r="T58" s="8">
        <f t="shared" si="21"/>
        <v>176</v>
      </c>
      <c r="U58" s="4">
        <f t="shared" si="1"/>
        <v>22.368000000000002</v>
      </c>
      <c r="V58" s="14">
        <f t="shared" si="4"/>
        <v>246.04800000000003</v>
      </c>
      <c r="W58" s="15">
        <f t="shared" si="5"/>
        <v>352</v>
      </c>
      <c r="X58" s="4">
        <f t="shared" si="6"/>
        <v>16.787333333333333</v>
      </c>
      <c r="Y58" s="4">
        <f t="shared" si="7"/>
        <v>33.574666666666666</v>
      </c>
      <c r="Z58" s="4">
        <f t="shared" si="8"/>
        <v>66.384666666666661</v>
      </c>
    </row>
    <row r="59" spans="15:26" x14ac:dyDescent="0.25">
      <c r="O59" s="3">
        <v>4.25</v>
      </c>
      <c r="P59" s="4">
        <v>25.2</v>
      </c>
      <c r="Q59" s="5">
        <v>11</v>
      </c>
      <c r="R59" s="4">
        <f t="shared" si="0"/>
        <v>11.297333333333333</v>
      </c>
      <c r="S59" s="4">
        <f t="shared" si="2"/>
        <v>124.27066666666666</v>
      </c>
      <c r="T59" s="8">
        <f t="shared" si="21"/>
        <v>176</v>
      </c>
      <c r="U59" s="4">
        <f>((O59/12*AB$8)+(AB$10*2))*32</f>
        <v>22.594666666666665</v>
      </c>
      <c r="V59" s="14">
        <f t="shared" si="4"/>
        <v>248.54133333333331</v>
      </c>
      <c r="W59" s="15">
        <f t="shared" si="5"/>
        <v>352</v>
      </c>
      <c r="X59" s="4">
        <f t="shared" si="6"/>
        <v>16.914000000000001</v>
      </c>
      <c r="Y59" s="4">
        <f t="shared" si="7"/>
        <v>33.828000000000003</v>
      </c>
      <c r="Z59" s="4">
        <f t="shared" si="8"/>
        <v>66.611333333333334</v>
      </c>
    </row>
    <row r="60" spans="15:26" x14ac:dyDescent="0.25">
      <c r="O60" s="3">
        <v>4.3</v>
      </c>
      <c r="P60" s="4">
        <v>25.5</v>
      </c>
      <c r="Q60" s="5">
        <v>11</v>
      </c>
      <c r="R60" s="4">
        <f t="shared" si="0"/>
        <v>11.410666666666666</v>
      </c>
      <c r="S60" s="4">
        <f t="shared" si="2"/>
        <v>125.51733333333333</v>
      </c>
      <c r="T60" s="8">
        <f t="shared" si="21"/>
        <v>176</v>
      </c>
      <c r="U60" s="4">
        <f t="shared" si="1"/>
        <v>22.821333333333332</v>
      </c>
      <c r="V60" s="14">
        <f t="shared" si="4"/>
        <v>251.03466666666665</v>
      </c>
      <c r="W60" s="15">
        <f t="shared" si="5"/>
        <v>352</v>
      </c>
      <c r="X60" s="4">
        <f t="shared" si="6"/>
        <v>17.040666666666667</v>
      </c>
      <c r="Y60" s="4">
        <f t="shared" si="7"/>
        <v>34.081333333333333</v>
      </c>
      <c r="Z60" s="4">
        <f t="shared" si="8"/>
        <v>66.837999999999994</v>
      </c>
    </row>
    <row r="61" spans="15:26" x14ac:dyDescent="0.25">
      <c r="O61" s="3">
        <v>4.4000000000000004</v>
      </c>
      <c r="P61" s="4">
        <v>26.1</v>
      </c>
      <c r="Q61" s="5">
        <v>10</v>
      </c>
      <c r="R61" s="4">
        <f t="shared" si="0"/>
        <v>11.637333333333334</v>
      </c>
      <c r="S61" s="4">
        <f t="shared" si="2"/>
        <v>116.37333333333333</v>
      </c>
      <c r="T61" s="8">
        <f t="shared" si="21"/>
        <v>160</v>
      </c>
      <c r="U61" s="4">
        <f t="shared" si="1"/>
        <v>23.274666666666668</v>
      </c>
      <c r="V61" s="14">
        <f t="shared" si="4"/>
        <v>232.74666666666667</v>
      </c>
      <c r="W61" s="15">
        <f t="shared" si="5"/>
        <v>320</v>
      </c>
      <c r="X61" s="4">
        <f t="shared" si="6"/>
        <v>17.293999999999997</v>
      </c>
      <c r="Y61" s="4">
        <f t="shared" si="7"/>
        <v>34.587999999999994</v>
      </c>
      <c r="Z61" s="4">
        <f t="shared" si="8"/>
        <v>67.291333333333341</v>
      </c>
    </row>
    <row r="62" spans="15:26" x14ac:dyDescent="0.25">
      <c r="O62" s="3">
        <v>4.5</v>
      </c>
      <c r="P62" s="4">
        <v>26.8</v>
      </c>
      <c r="Q62" s="5">
        <v>10</v>
      </c>
      <c r="R62" s="4">
        <f t="shared" si="0"/>
        <v>11.863999999999999</v>
      </c>
      <c r="S62" s="4">
        <f t="shared" si="2"/>
        <v>118.63999999999999</v>
      </c>
      <c r="T62" s="8">
        <f t="shared" si="21"/>
        <v>160</v>
      </c>
      <c r="U62" s="4">
        <f t="shared" si="1"/>
        <v>23.727999999999998</v>
      </c>
      <c r="V62" s="14">
        <f t="shared" si="4"/>
        <v>237.27999999999997</v>
      </c>
      <c r="W62" s="15">
        <f t="shared" si="5"/>
        <v>320</v>
      </c>
      <c r="X62" s="4">
        <f t="shared" si="6"/>
        <v>17.547333333333334</v>
      </c>
      <c r="Y62" s="4">
        <f t="shared" si="7"/>
        <v>35.094666666666669</v>
      </c>
      <c r="Z62" s="4">
        <f t="shared" si="8"/>
        <v>67.74466666666666</v>
      </c>
    </row>
  </sheetData>
  <mergeCells count="10">
    <mergeCell ref="A32:G32"/>
    <mergeCell ref="H32:I32"/>
    <mergeCell ref="O7:W7"/>
    <mergeCell ref="A4:I5"/>
    <mergeCell ref="A13:I14"/>
    <mergeCell ref="A29:I30"/>
    <mergeCell ref="A7:G7"/>
    <mergeCell ref="H7:I7"/>
    <mergeCell ref="A16:G16"/>
    <mergeCell ref="H16:I16"/>
  </mergeCells>
  <pageMargins left="0.7" right="0.7" top="0.75" bottom="0.75" header="0.3" footer="0.3"/>
  <pageSetup scale="85" orientation="portrait" r:id="rId1"/>
  <headerFooter>
    <oddFooter>&amp;C(800) 443-4272&amp;RNovember 2019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3"/>
  <sheetViews>
    <sheetView view="pageLayout" zoomScaleNormal="85" workbookViewId="0">
      <selection activeCell="F12" sqref="F12"/>
    </sheetView>
  </sheetViews>
  <sheetFormatPr defaultRowHeight="15" x14ac:dyDescent="0.25"/>
  <cols>
    <col min="1" max="1" width="12" customWidth="1"/>
    <col min="2" max="2" width="10.42578125" customWidth="1"/>
    <col min="3" max="3" width="15.7109375" customWidth="1"/>
    <col min="4" max="4" width="8.140625" hidden="1" customWidth="1"/>
    <col min="5" max="5" width="13.85546875" bestFit="1" customWidth="1"/>
    <col min="6" max="6" width="15" bestFit="1" customWidth="1"/>
    <col min="7" max="7" width="12" bestFit="1" customWidth="1"/>
    <col min="8" max="8" width="10.5703125" customWidth="1"/>
    <col min="9" max="9" width="11.85546875" hidden="1" customWidth="1"/>
    <col min="10" max="11" width="0" hidden="1" customWidth="1"/>
  </cols>
  <sheetData>
    <row r="4" spans="1:11" ht="15" customHeight="1" x14ac:dyDescent="0.25">
      <c r="A4" s="54" t="s">
        <v>107</v>
      </c>
      <c r="B4" s="55"/>
      <c r="C4" s="55"/>
      <c r="D4" s="55"/>
      <c r="E4" s="55"/>
      <c r="F4" s="55"/>
      <c r="G4" s="55"/>
      <c r="H4" s="55"/>
      <c r="I4" s="55"/>
    </row>
    <row r="5" spans="1:11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1" ht="18.75" x14ac:dyDescent="0.3">
      <c r="A7" s="56" t="s">
        <v>107</v>
      </c>
      <c r="B7" s="56"/>
      <c r="C7" s="56"/>
      <c r="D7" s="56"/>
      <c r="E7" s="56"/>
      <c r="F7" s="56"/>
      <c r="G7" s="56"/>
      <c r="H7" s="28"/>
      <c r="K7" s="2" t="s">
        <v>16</v>
      </c>
    </row>
    <row r="8" spans="1:11" ht="17.25" x14ac:dyDescent="0.25">
      <c r="A8" s="2" t="s">
        <v>95</v>
      </c>
      <c r="B8" s="2" t="s">
        <v>17</v>
      </c>
      <c r="C8" s="2" t="s">
        <v>18</v>
      </c>
      <c r="D8" s="2" t="s">
        <v>99</v>
      </c>
      <c r="E8" s="2" t="s">
        <v>96</v>
      </c>
      <c r="F8" s="2" t="s">
        <v>97</v>
      </c>
      <c r="G8" s="2" t="s">
        <v>98</v>
      </c>
      <c r="H8" s="26"/>
      <c r="I8" s="26" t="s">
        <v>105</v>
      </c>
      <c r="J8" s="2" t="s">
        <v>12</v>
      </c>
      <c r="K8" s="10">
        <v>1.7</v>
      </c>
    </row>
    <row r="9" spans="1:11" ht="17.25" x14ac:dyDescent="0.25">
      <c r="A9" s="11" t="s">
        <v>19</v>
      </c>
      <c r="B9" s="1" t="s">
        <v>20</v>
      </c>
      <c r="C9" s="1" t="s">
        <v>22</v>
      </c>
      <c r="D9" s="1">
        <v>0.625</v>
      </c>
      <c r="E9" s="20">
        <f t="shared" ref="E9:E46" si="0">((D9/12*K$8)+2*K$10)*16</f>
        <v>3.0806666666666667</v>
      </c>
      <c r="F9" s="22">
        <f t="shared" ref="F9:F46" si="1">E9*I9</f>
        <v>221.80799999999999</v>
      </c>
      <c r="G9" s="24">
        <f t="shared" ref="G9:G46" si="2">16*I9</f>
        <v>1152</v>
      </c>
      <c r="H9" s="24"/>
      <c r="I9">
        <v>72</v>
      </c>
      <c r="J9" s="2" t="s">
        <v>13</v>
      </c>
      <c r="K9" s="10">
        <v>1.9</v>
      </c>
    </row>
    <row r="10" spans="1:11" ht="17.25" x14ac:dyDescent="0.25">
      <c r="A10" s="11" t="s">
        <v>19</v>
      </c>
      <c r="B10" s="1" t="s">
        <v>21</v>
      </c>
      <c r="C10" s="1" t="s">
        <v>23</v>
      </c>
      <c r="D10" s="1">
        <v>0.875</v>
      </c>
      <c r="E10" s="20">
        <f t="shared" si="0"/>
        <v>3.6473333333333331</v>
      </c>
      <c r="F10" s="22">
        <f t="shared" si="1"/>
        <v>196.95599999999999</v>
      </c>
      <c r="G10" s="24">
        <f t="shared" si="2"/>
        <v>864</v>
      </c>
      <c r="H10" s="24"/>
      <c r="I10">
        <v>54</v>
      </c>
      <c r="J10" s="2" t="s">
        <v>14</v>
      </c>
      <c r="K10" s="10">
        <v>5.1999999999999998E-2</v>
      </c>
    </row>
    <row r="11" spans="1:11" ht="17.25" x14ac:dyDescent="0.25">
      <c r="A11" s="11" t="s">
        <v>19</v>
      </c>
      <c r="B11" s="1">
        <v>1</v>
      </c>
      <c r="C11" s="1" t="s">
        <v>24</v>
      </c>
      <c r="D11" s="1">
        <v>1.125</v>
      </c>
      <c r="E11" s="20">
        <f t="shared" si="0"/>
        <v>4.2139999999999995</v>
      </c>
      <c r="F11" s="22">
        <f t="shared" si="1"/>
        <v>176.98799999999997</v>
      </c>
      <c r="G11" s="24">
        <f t="shared" si="2"/>
        <v>672</v>
      </c>
      <c r="H11" s="24"/>
      <c r="I11">
        <v>42</v>
      </c>
      <c r="J11" s="2" t="s">
        <v>15</v>
      </c>
      <c r="K11" s="10">
        <v>0.16500000000000001</v>
      </c>
    </row>
    <row r="12" spans="1:11" x14ac:dyDescent="0.25">
      <c r="A12" s="11" t="s">
        <v>19</v>
      </c>
      <c r="B12" s="1">
        <v>2</v>
      </c>
      <c r="C12" s="1" t="s">
        <v>25</v>
      </c>
      <c r="D12" s="1">
        <v>1.375</v>
      </c>
      <c r="E12" s="20">
        <f t="shared" si="0"/>
        <v>4.780666666666666</v>
      </c>
      <c r="F12" s="22">
        <f t="shared" si="1"/>
        <v>325.08533333333327</v>
      </c>
      <c r="G12" s="24">
        <f t="shared" si="2"/>
        <v>1088</v>
      </c>
      <c r="H12" s="24"/>
      <c r="I12">
        <v>68</v>
      </c>
    </row>
    <row r="13" spans="1:11" x14ac:dyDescent="0.25">
      <c r="A13" s="11" t="s">
        <v>19</v>
      </c>
      <c r="B13" s="1">
        <v>3</v>
      </c>
      <c r="C13" s="1" t="s">
        <v>26</v>
      </c>
      <c r="D13" s="1">
        <v>1.625</v>
      </c>
      <c r="E13" s="20">
        <f t="shared" si="0"/>
        <v>5.3473333333333333</v>
      </c>
      <c r="F13" s="22">
        <f t="shared" si="1"/>
        <v>160.41999999999999</v>
      </c>
      <c r="G13" s="24">
        <f t="shared" si="2"/>
        <v>480</v>
      </c>
      <c r="H13" s="24"/>
      <c r="I13">
        <v>30</v>
      </c>
    </row>
    <row r="14" spans="1:11" x14ac:dyDescent="0.25">
      <c r="A14" s="11" t="s">
        <v>19</v>
      </c>
      <c r="B14" s="1">
        <v>4</v>
      </c>
      <c r="C14" s="1" t="s">
        <v>27</v>
      </c>
      <c r="D14" s="1">
        <v>1.875</v>
      </c>
      <c r="E14" s="20">
        <f t="shared" si="0"/>
        <v>5.9139999999999997</v>
      </c>
      <c r="F14" s="22">
        <f t="shared" si="1"/>
        <v>141.93599999999998</v>
      </c>
      <c r="G14" s="24">
        <f t="shared" si="2"/>
        <v>384</v>
      </c>
      <c r="H14" s="24"/>
      <c r="I14">
        <v>24</v>
      </c>
    </row>
    <row r="15" spans="1:11" x14ac:dyDescent="0.25">
      <c r="A15" s="11" t="s">
        <v>19</v>
      </c>
      <c r="B15" s="1">
        <v>5</v>
      </c>
      <c r="C15" s="1" t="s">
        <v>28</v>
      </c>
      <c r="D15" s="1">
        <v>2.125</v>
      </c>
      <c r="E15" s="20">
        <f t="shared" si="0"/>
        <v>6.4806666666666661</v>
      </c>
      <c r="F15" s="22">
        <f t="shared" si="1"/>
        <v>142.57466666666664</v>
      </c>
      <c r="G15" s="24">
        <f t="shared" si="2"/>
        <v>352</v>
      </c>
      <c r="H15" s="24"/>
      <c r="I15">
        <v>22</v>
      </c>
    </row>
    <row r="16" spans="1:11" x14ac:dyDescent="0.25">
      <c r="A16" s="12" t="s">
        <v>19</v>
      </c>
      <c r="B16" s="13">
        <v>6</v>
      </c>
      <c r="C16" s="13" t="s">
        <v>29</v>
      </c>
      <c r="D16" s="13">
        <v>2.375</v>
      </c>
      <c r="E16" s="21">
        <f t="shared" si="0"/>
        <v>7.0473333333333326</v>
      </c>
      <c r="F16" s="23">
        <f t="shared" si="1"/>
        <v>140.94666666666666</v>
      </c>
      <c r="G16" s="25">
        <f t="shared" si="2"/>
        <v>320</v>
      </c>
      <c r="H16" s="27"/>
      <c r="I16">
        <v>20</v>
      </c>
    </row>
    <row r="17" spans="1:10" x14ac:dyDescent="0.25">
      <c r="A17" s="11" t="s">
        <v>35</v>
      </c>
      <c r="B17" s="1" t="s">
        <v>36</v>
      </c>
      <c r="C17" s="1" t="s">
        <v>44</v>
      </c>
      <c r="D17" s="1">
        <v>0.75</v>
      </c>
      <c r="E17" s="20">
        <f t="shared" si="0"/>
        <v>3.3639999999999999</v>
      </c>
      <c r="F17" s="22">
        <f t="shared" si="1"/>
        <v>215.29599999999999</v>
      </c>
      <c r="G17" s="24">
        <f t="shared" si="2"/>
        <v>1024</v>
      </c>
      <c r="H17" s="24"/>
      <c r="I17">
        <v>64</v>
      </c>
      <c r="J17">
        <f>48/D17</f>
        <v>64</v>
      </c>
    </row>
    <row r="18" spans="1:10" x14ac:dyDescent="0.25">
      <c r="A18" s="11" t="s">
        <v>35</v>
      </c>
      <c r="B18" s="1" t="s">
        <v>42</v>
      </c>
      <c r="C18" s="1" t="s">
        <v>45</v>
      </c>
      <c r="D18" s="1">
        <v>1.25</v>
      </c>
      <c r="E18" s="20">
        <f t="shared" si="0"/>
        <v>4.4973333333333336</v>
      </c>
      <c r="F18" s="22">
        <f t="shared" si="1"/>
        <v>170.89866666666668</v>
      </c>
      <c r="G18" s="24">
        <f t="shared" si="2"/>
        <v>608</v>
      </c>
      <c r="H18" s="24"/>
      <c r="I18">
        <v>38</v>
      </c>
      <c r="J18">
        <f>48/D18</f>
        <v>38.4</v>
      </c>
    </row>
    <row r="19" spans="1:10" x14ac:dyDescent="0.25">
      <c r="A19" s="11" t="s">
        <v>35</v>
      </c>
      <c r="B19" s="1" t="s">
        <v>37</v>
      </c>
      <c r="C19" s="1" t="s">
        <v>46</v>
      </c>
      <c r="D19" s="1">
        <v>1.75</v>
      </c>
      <c r="E19" s="20">
        <f t="shared" si="0"/>
        <v>5.6306666666666665</v>
      </c>
      <c r="F19" s="22">
        <f t="shared" si="1"/>
        <v>146.39733333333334</v>
      </c>
      <c r="G19" s="24">
        <f t="shared" si="2"/>
        <v>416</v>
      </c>
      <c r="H19" s="24"/>
      <c r="I19">
        <v>26</v>
      </c>
      <c r="J19">
        <f>48/D19</f>
        <v>27.428571428571427</v>
      </c>
    </row>
    <row r="20" spans="1:10" x14ac:dyDescent="0.25">
      <c r="A20" s="11" t="s">
        <v>35</v>
      </c>
      <c r="B20" s="1" t="s">
        <v>38</v>
      </c>
      <c r="C20" s="1" t="s">
        <v>47</v>
      </c>
      <c r="D20" s="1">
        <v>2.25</v>
      </c>
      <c r="E20" s="20">
        <f t="shared" si="0"/>
        <v>6.7639999999999993</v>
      </c>
      <c r="F20" s="22">
        <f t="shared" si="1"/>
        <v>135.27999999999997</v>
      </c>
      <c r="G20" s="24">
        <f t="shared" si="2"/>
        <v>320</v>
      </c>
      <c r="H20" s="24"/>
      <c r="I20">
        <v>20</v>
      </c>
      <c r="J20">
        <f>48/D20</f>
        <v>21.333333333333332</v>
      </c>
    </row>
    <row r="21" spans="1:10" x14ac:dyDescent="0.25">
      <c r="A21" s="11" t="s">
        <v>35</v>
      </c>
      <c r="B21" s="1" t="s">
        <v>39</v>
      </c>
      <c r="C21" s="1" t="s">
        <v>48</v>
      </c>
      <c r="D21" s="1">
        <v>2.75</v>
      </c>
      <c r="E21" s="20">
        <f t="shared" si="0"/>
        <v>7.8973333333333322</v>
      </c>
      <c r="F21" s="22">
        <f t="shared" si="1"/>
        <v>126.35733333333332</v>
      </c>
      <c r="G21" s="24">
        <f t="shared" si="2"/>
        <v>256</v>
      </c>
      <c r="H21" s="24"/>
      <c r="I21">
        <v>16</v>
      </c>
    </row>
    <row r="22" spans="1:10" x14ac:dyDescent="0.25">
      <c r="A22" s="11" t="s">
        <v>35</v>
      </c>
      <c r="B22" s="1" t="s">
        <v>40</v>
      </c>
      <c r="C22" s="1" t="s">
        <v>49</v>
      </c>
      <c r="D22" s="1">
        <v>3.25</v>
      </c>
      <c r="E22" s="20">
        <f t="shared" si="0"/>
        <v>9.0306666666666668</v>
      </c>
      <c r="F22" s="22">
        <f t="shared" si="1"/>
        <v>126.42933333333333</v>
      </c>
      <c r="G22" s="24">
        <f t="shared" si="2"/>
        <v>224</v>
      </c>
      <c r="H22" s="24"/>
      <c r="I22">
        <v>14</v>
      </c>
    </row>
    <row r="23" spans="1:10" x14ac:dyDescent="0.25">
      <c r="A23" s="11" t="s">
        <v>35</v>
      </c>
      <c r="B23" s="1" t="s">
        <v>41</v>
      </c>
      <c r="C23" s="1" t="s">
        <v>50</v>
      </c>
      <c r="D23" s="1">
        <v>3.75</v>
      </c>
      <c r="E23" s="20">
        <f t="shared" si="0"/>
        <v>10.164</v>
      </c>
      <c r="F23" s="22">
        <f t="shared" si="1"/>
        <v>121.96799999999999</v>
      </c>
      <c r="G23" s="24">
        <f t="shared" si="2"/>
        <v>192</v>
      </c>
      <c r="H23" s="24"/>
      <c r="I23">
        <v>12</v>
      </c>
    </row>
    <row r="24" spans="1:10" x14ac:dyDescent="0.25">
      <c r="A24" s="12" t="s">
        <v>35</v>
      </c>
      <c r="B24" s="13" t="s">
        <v>43</v>
      </c>
      <c r="C24" s="13" t="s">
        <v>51</v>
      </c>
      <c r="D24" s="13">
        <v>4.25</v>
      </c>
      <c r="E24" s="21">
        <f t="shared" si="0"/>
        <v>11.297333333333333</v>
      </c>
      <c r="F24" s="23">
        <f t="shared" si="1"/>
        <v>112.97333333333333</v>
      </c>
      <c r="G24" s="25">
        <f t="shared" si="2"/>
        <v>160</v>
      </c>
      <c r="H24" s="27"/>
      <c r="I24">
        <v>10</v>
      </c>
    </row>
    <row r="25" spans="1:10" x14ac:dyDescent="0.25">
      <c r="A25" s="11" t="s">
        <v>30</v>
      </c>
      <c r="B25" s="1" t="s">
        <v>31</v>
      </c>
      <c r="C25" s="1" t="s">
        <v>52</v>
      </c>
      <c r="D25" s="1">
        <v>0.875</v>
      </c>
      <c r="E25" s="20">
        <f t="shared" si="0"/>
        <v>3.6473333333333331</v>
      </c>
      <c r="F25" s="22">
        <f t="shared" si="1"/>
        <v>196.95599999999999</v>
      </c>
      <c r="G25" s="24">
        <f t="shared" si="2"/>
        <v>864</v>
      </c>
      <c r="H25" s="24"/>
      <c r="I25">
        <v>54</v>
      </c>
    </row>
    <row r="26" spans="1:10" x14ac:dyDescent="0.25">
      <c r="A26" s="11" t="s">
        <v>30</v>
      </c>
      <c r="B26" s="1" t="s">
        <v>32</v>
      </c>
      <c r="C26" s="1" t="s">
        <v>53</v>
      </c>
      <c r="D26" s="1">
        <v>1.625</v>
      </c>
      <c r="E26" s="20">
        <f t="shared" si="0"/>
        <v>5.3473333333333333</v>
      </c>
      <c r="F26" s="22">
        <f t="shared" si="1"/>
        <v>160.41999999999999</v>
      </c>
      <c r="G26" s="24">
        <f t="shared" si="2"/>
        <v>480</v>
      </c>
      <c r="H26" s="24"/>
      <c r="I26">
        <v>30</v>
      </c>
    </row>
    <row r="27" spans="1:10" x14ac:dyDescent="0.25">
      <c r="A27" s="11" t="s">
        <v>30</v>
      </c>
      <c r="B27" s="1" t="s">
        <v>33</v>
      </c>
      <c r="C27" s="1" t="s">
        <v>54</v>
      </c>
      <c r="D27" s="1">
        <v>2.375</v>
      </c>
      <c r="E27" s="20">
        <f t="shared" si="0"/>
        <v>7.0473333333333326</v>
      </c>
      <c r="F27" s="22">
        <f t="shared" si="1"/>
        <v>140.94666666666666</v>
      </c>
      <c r="G27" s="24">
        <f t="shared" si="2"/>
        <v>320</v>
      </c>
      <c r="H27" s="24"/>
      <c r="I27">
        <v>20</v>
      </c>
    </row>
    <row r="28" spans="1:10" x14ac:dyDescent="0.25">
      <c r="A28" s="11" t="s">
        <v>30</v>
      </c>
      <c r="B28" s="1" t="s">
        <v>34</v>
      </c>
      <c r="C28" s="1" t="s">
        <v>55</v>
      </c>
      <c r="D28" s="1">
        <v>3.125</v>
      </c>
      <c r="E28" s="20">
        <f t="shared" si="0"/>
        <v>8.7473333333333336</v>
      </c>
      <c r="F28" s="22">
        <f t="shared" si="1"/>
        <v>122.46266666666668</v>
      </c>
      <c r="G28" s="24">
        <f t="shared" si="2"/>
        <v>224</v>
      </c>
      <c r="H28" s="24"/>
      <c r="I28">
        <v>14</v>
      </c>
    </row>
    <row r="29" spans="1:10" x14ac:dyDescent="0.25">
      <c r="A29" s="11" t="s">
        <v>30</v>
      </c>
      <c r="B29" s="1" t="s">
        <v>60</v>
      </c>
      <c r="C29" s="1" t="s">
        <v>56</v>
      </c>
      <c r="D29" s="1">
        <v>2.875</v>
      </c>
      <c r="E29" s="20">
        <f t="shared" si="0"/>
        <v>8.1806666666666672</v>
      </c>
      <c r="F29" s="22">
        <f t="shared" si="1"/>
        <v>278.14266666666668</v>
      </c>
      <c r="G29" s="24">
        <f t="shared" si="2"/>
        <v>544</v>
      </c>
      <c r="H29" s="24"/>
      <c r="I29">
        <v>34</v>
      </c>
    </row>
    <row r="30" spans="1:10" x14ac:dyDescent="0.25">
      <c r="A30" s="11" t="s">
        <v>30</v>
      </c>
      <c r="B30" s="1" t="s">
        <v>61</v>
      </c>
      <c r="C30" s="1" t="s">
        <v>57</v>
      </c>
      <c r="D30" s="1">
        <v>2.125</v>
      </c>
      <c r="E30" s="20">
        <f t="shared" si="0"/>
        <v>6.4806666666666661</v>
      </c>
      <c r="F30" s="22">
        <f t="shared" si="1"/>
        <v>142.57466666666664</v>
      </c>
      <c r="G30" s="24">
        <f t="shared" si="2"/>
        <v>352</v>
      </c>
      <c r="H30" s="24"/>
      <c r="I30">
        <v>22</v>
      </c>
    </row>
    <row r="31" spans="1:10" x14ac:dyDescent="0.25">
      <c r="A31" s="11" t="s">
        <v>30</v>
      </c>
      <c r="B31" s="1" t="s">
        <v>62</v>
      </c>
      <c r="C31" s="1" t="s">
        <v>58</v>
      </c>
      <c r="D31" s="1">
        <v>2.875</v>
      </c>
      <c r="E31" s="20">
        <f t="shared" si="0"/>
        <v>8.1806666666666672</v>
      </c>
      <c r="F31" s="22">
        <f t="shared" si="1"/>
        <v>130.89066666666668</v>
      </c>
      <c r="G31" s="24">
        <f t="shared" si="2"/>
        <v>256</v>
      </c>
      <c r="H31" s="24"/>
      <c r="I31">
        <v>16</v>
      </c>
    </row>
    <row r="32" spans="1:10" x14ac:dyDescent="0.25">
      <c r="A32" s="12" t="s">
        <v>30</v>
      </c>
      <c r="B32" s="13" t="s">
        <v>63</v>
      </c>
      <c r="C32" s="13" t="s">
        <v>59</v>
      </c>
      <c r="D32" s="13">
        <v>3.625</v>
      </c>
      <c r="E32" s="21">
        <f t="shared" si="0"/>
        <v>9.8806666666666665</v>
      </c>
      <c r="F32" s="23">
        <f t="shared" si="1"/>
        <v>118.568</v>
      </c>
      <c r="G32" s="25">
        <f t="shared" si="2"/>
        <v>192</v>
      </c>
      <c r="H32" s="27"/>
      <c r="I32">
        <v>12</v>
      </c>
    </row>
    <row r="33" spans="1:9" x14ac:dyDescent="0.25">
      <c r="A33" s="1" t="s">
        <v>64</v>
      </c>
      <c r="B33" s="1" t="s">
        <v>65</v>
      </c>
      <c r="C33" s="1" t="s">
        <v>72</v>
      </c>
      <c r="D33" s="1">
        <v>1</v>
      </c>
      <c r="E33" s="20">
        <f t="shared" si="0"/>
        <v>3.9306666666666663</v>
      </c>
      <c r="F33" s="22">
        <f t="shared" si="1"/>
        <v>188.67199999999997</v>
      </c>
      <c r="G33" s="24">
        <f t="shared" si="2"/>
        <v>768</v>
      </c>
      <c r="H33" s="24"/>
      <c r="I33">
        <v>48</v>
      </c>
    </row>
    <row r="34" spans="1:9" x14ac:dyDescent="0.25">
      <c r="A34" s="1" t="s">
        <v>64</v>
      </c>
      <c r="B34" s="1" t="s">
        <v>66</v>
      </c>
      <c r="C34" s="1" t="s">
        <v>73</v>
      </c>
      <c r="D34" s="1">
        <v>2</v>
      </c>
      <c r="E34" s="20">
        <f t="shared" si="0"/>
        <v>6.1973333333333329</v>
      </c>
      <c r="F34" s="22">
        <f t="shared" si="1"/>
        <v>148.73599999999999</v>
      </c>
      <c r="G34" s="24">
        <f t="shared" si="2"/>
        <v>384</v>
      </c>
      <c r="H34" s="24"/>
      <c r="I34">
        <v>24</v>
      </c>
    </row>
    <row r="35" spans="1:9" x14ac:dyDescent="0.25">
      <c r="A35" s="1" t="s">
        <v>64</v>
      </c>
      <c r="B35" s="1" t="s">
        <v>67</v>
      </c>
      <c r="C35" s="1" t="s">
        <v>74</v>
      </c>
      <c r="D35" s="1">
        <v>3</v>
      </c>
      <c r="E35" s="20">
        <f t="shared" si="0"/>
        <v>8.4640000000000004</v>
      </c>
      <c r="F35" s="22">
        <f t="shared" si="1"/>
        <v>135.42400000000001</v>
      </c>
      <c r="G35" s="24">
        <f t="shared" si="2"/>
        <v>256</v>
      </c>
      <c r="H35" s="24"/>
      <c r="I35">
        <f>48/D35</f>
        <v>16</v>
      </c>
    </row>
    <row r="36" spans="1:9" x14ac:dyDescent="0.25">
      <c r="A36" s="1" t="s">
        <v>64</v>
      </c>
      <c r="B36" s="1" t="s">
        <v>68</v>
      </c>
      <c r="C36" s="1" t="s">
        <v>75</v>
      </c>
      <c r="D36" s="1">
        <v>4</v>
      </c>
      <c r="E36" s="20">
        <f t="shared" si="0"/>
        <v>10.730666666666666</v>
      </c>
      <c r="F36" s="22">
        <f t="shared" si="1"/>
        <v>128.768</v>
      </c>
      <c r="G36" s="24">
        <f t="shared" si="2"/>
        <v>192</v>
      </c>
      <c r="H36" s="24"/>
      <c r="I36">
        <f>48/D36</f>
        <v>12</v>
      </c>
    </row>
    <row r="37" spans="1:9" x14ac:dyDescent="0.25">
      <c r="A37" s="1" t="s">
        <v>64</v>
      </c>
      <c r="B37" s="1" t="s">
        <v>69</v>
      </c>
      <c r="C37" s="1" t="s">
        <v>76</v>
      </c>
      <c r="D37" s="1">
        <v>1.5</v>
      </c>
      <c r="E37" s="20">
        <f t="shared" si="0"/>
        <v>5.0640000000000001</v>
      </c>
      <c r="F37" s="22">
        <f t="shared" si="1"/>
        <v>162.048</v>
      </c>
      <c r="G37" s="24">
        <f t="shared" si="2"/>
        <v>512</v>
      </c>
      <c r="H37" s="24"/>
      <c r="I37">
        <v>32</v>
      </c>
    </row>
    <row r="38" spans="1:9" x14ac:dyDescent="0.25">
      <c r="A38" s="1" t="s">
        <v>64</v>
      </c>
      <c r="B38" s="1" t="s">
        <v>70</v>
      </c>
      <c r="C38" s="1" t="s">
        <v>77</v>
      </c>
      <c r="D38" s="1">
        <v>2.5</v>
      </c>
      <c r="E38" s="20">
        <f t="shared" si="0"/>
        <v>7.3306666666666667</v>
      </c>
      <c r="F38" s="22">
        <f t="shared" si="1"/>
        <v>131.952</v>
      </c>
      <c r="G38" s="24">
        <f t="shared" si="2"/>
        <v>288</v>
      </c>
      <c r="H38" s="24"/>
      <c r="I38">
        <v>18</v>
      </c>
    </row>
    <row r="39" spans="1:9" x14ac:dyDescent="0.25">
      <c r="A39" s="13" t="s">
        <v>64</v>
      </c>
      <c r="B39" s="13" t="s">
        <v>71</v>
      </c>
      <c r="C39" s="13" t="s">
        <v>78</v>
      </c>
      <c r="D39" s="13">
        <v>3.5</v>
      </c>
      <c r="E39" s="21">
        <f t="shared" si="0"/>
        <v>9.5973333333333333</v>
      </c>
      <c r="F39" s="23">
        <f t="shared" si="1"/>
        <v>115.16800000000001</v>
      </c>
      <c r="G39" s="25">
        <f t="shared" si="2"/>
        <v>192</v>
      </c>
      <c r="H39" s="27"/>
      <c r="I39">
        <v>12</v>
      </c>
    </row>
    <row r="40" spans="1:9" x14ac:dyDescent="0.25">
      <c r="A40" s="1" t="s">
        <v>79</v>
      </c>
      <c r="B40" s="1" t="s">
        <v>87</v>
      </c>
      <c r="C40" s="1" t="s">
        <v>91</v>
      </c>
      <c r="D40" s="1">
        <v>1.25</v>
      </c>
      <c r="E40" s="20">
        <f t="shared" si="0"/>
        <v>4.4973333333333336</v>
      </c>
      <c r="F40" s="22">
        <f t="shared" si="1"/>
        <v>170.89866666666668</v>
      </c>
      <c r="G40" s="24">
        <f t="shared" si="2"/>
        <v>608</v>
      </c>
      <c r="H40" s="24"/>
      <c r="I40">
        <v>38</v>
      </c>
    </row>
    <row r="41" spans="1:9" x14ac:dyDescent="0.25">
      <c r="A41" s="1" t="s">
        <v>79</v>
      </c>
      <c r="B41" s="1" t="s">
        <v>88</v>
      </c>
      <c r="C41" s="1" t="s">
        <v>92</v>
      </c>
      <c r="D41" s="1">
        <v>2.75</v>
      </c>
      <c r="E41" s="20">
        <f t="shared" si="0"/>
        <v>7.8973333333333322</v>
      </c>
      <c r="F41" s="22">
        <f t="shared" si="1"/>
        <v>126.35733333333332</v>
      </c>
      <c r="G41" s="24">
        <f t="shared" si="2"/>
        <v>256</v>
      </c>
      <c r="H41" s="24"/>
      <c r="I41">
        <v>16</v>
      </c>
    </row>
    <row r="42" spans="1:9" x14ac:dyDescent="0.25">
      <c r="A42" s="1" t="s">
        <v>79</v>
      </c>
      <c r="B42" s="1" t="s">
        <v>89</v>
      </c>
      <c r="C42" s="1" t="s">
        <v>93</v>
      </c>
      <c r="D42" s="1">
        <v>1.75</v>
      </c>
      <c r="E42" s="20">
        <f t="shared" si="0"/>
        <v>5.6306666666666665</v>
      </c>
      <c r="F42" s="22">
        <f t="shared" si="1"/>
        <v>146.39733333333334</v>
      </c>
      <c r="G42" s="24">
        <f t="shared" si="2"/>
        <v>416</v>
      </c>
      <c r="H42" s="24"/>
      <c r="I42">
        <v>26</v>
      </c>
    </row>
    <row r="43" spans="1:9" x14ac:dyDescent="0.25">
      <c r="A43" s="13" t="s">
        <v>79</v>
      </c>
      <c r="B43" s="13" t="s">
        <v>90</v>
      </c>
      <c r="C43" s="13" t="s">
        <v>94</v>
      </c>
      <c r="D43" s="13">
        <v>3.25</v>
      </c>
      <c r="E43" s="21">
        <f t="shared" si="0"/>
        <v>9.0306666666666668</v>
      </c>
      <c r="F43" s="23">
        <f t="shared" si="1"/>
        <v>126.42933333333333</v>
      </c>
      <c r="G43" s="25">
        <f t="shared" si="2"/>
        <v>224</v>
      </c>
      <c r="H43" s="27"/>
      <c r="I43">
        <v>14</v>
      </c>
    </row>
    <row r="44" spans="1:9" x14ac:dyDescent="0.25">
      <c r="A44" s="1" t="s">
        <v>80</v>
      </c>
      <c r="B44" s="1" t="s">
        <v>81</v>
      </c>
      <c r="C44" s="1" t="s">
        <v>84</v>
      </c>
      <c r="D44" s="1">
        <v>1.5</v>
      </c>
      <c r="E44" s="20">
        <f t="shared" si="0"/>
        <v>5.0640000000000001</v>
      </c>
      <c r="F44" s="22">
        <f t="shared" si="1"/>
        <v>162.048</v>
      </c>
      <c r="G44" s="24">
        <f t="shared" si="2"/>
        <v>512</v>
      </c>
      <c r="H44" s="24"/>
      <c r="I44">
        <v>32</v>
      </c>
    </row>
    <row r="45" spans="1:9" x14ac:dyDescent="0.25">
      <c r="A45" s="1" t="s">
        <v>80</v>
      </c>
      <c r="B45" s="1" t="s">
        <v>82</v>
      </c>
      <c r="C45" s="1" t="s">
        <v>85</v>
      </c>
      <c r="D45" s="1">
        <v>3.5</v>
      </c>
      <c r="E45" s="20">
        <f t="shared" si="0"/>
        <v>9.5973333333333333</v>
      </c>
      <c r="F45" s="22">
        <f t="shared" si="1"/>
        <v>115.16800000000001</v>
      </c>
      <c r="G45" s="24">
        <f t="shared" si="2"/>
        <v>192</v>
      </c>
      <c r="H45" s="24"/>
      <c r="I45">
        <v>12</v>
      </c>
    </row>
    <row r="46" spans="1:9" x14ac:dyDescent="0.25">
      <c r="A46" s="13" t="s">
        <v>80</v>
      </c>
      <c r="B46" s="13" t="s">
        <v>83</v>
      </c>
      <c r="C46" s="13" t="s">
        <v>86</v>
      </c>
      <c r="D46" s="13">
        <v>2</v>
      </c>
      <c r="E46" s="21">
        <f t="shared" si="0"/>
        <v>6.1973333333333329</v>
      </c>
      <c r="F46" s="23">
        <f t="shared" si="1"/>
        <v>148.73599999999999</v>
      </c>
      <c r="G46" s="25">
        <f t="shared" si="2"/>
        <v>384</v>
      </c>
      <c r="H46" s="27"/>
      <c r="I46">
        <f>48/D46</f>
        <v>24</v>
      </c>
    </row>
    <row r="47" spans="1:9" x14ac:dyDescent="0.25">
      <c r="A47" s="1"/>
      <c r="B47" s="1"/>
      <c r="C47" s="1"/>
      <c r="D47" s="1"/>
    </row>
    <row r="48" spans="1:9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</sheetData>
  <mergeCells count="2">
    <mergeCell ref="A7:G7"/>
    <mergeCell ref="A4:I5"/>
  </mergeCells>
  <pageMargins left="0.7" right="0.7" top="0.75" bottom="0.75" header="0.3" footer="0.3"/>
  <pageSetup orientation="portrait" r:id="rId1"/>
  <headerFooter>
    <oddFooter>&amp;C(800) 443-4272&amp;RNovember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GenFlex GL</vt:lpstr>
      <vt:lpstr>GenFlex CG</vt:lpstr>
      <vt:lpstr>GenFlex HD, HD Comp, NB</vt:lpstr>
      <vt:lpstr>GenFlex Tapered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klonowskiedw</dc:creator>
  <cp:lastModifiedBy>Hall, Leah M</cp:lastModifiedBy>
  <cp:lastPrinted>2019-10-28T14:36:30Z</cp:lastPrinted>
  <dcterms:created xsi:type="dcterms:W3CDTF">2017-04-28T15:07:41Z</dcterms:created>
  <dcterms:modified xsi:type="dcterms:W3CDTF">2019-11-08T18:37:34Z</dcterms:modified>
</cp:coreProperties>
</file>